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00" windowWidth="16380" windowHeight="7290" tabRatio="210" firstSheet="2" activeTab="2"/>
  </bookViews>
  <sheets>
    <sheet name="Лист1" sheetId="1" r:id="rId1"/>
    <sheet name="Лист2" sheetId="2" r:id="rId2"/>
    <sheet name="вариант2" sheetId="3" r:id="rId3"/>
  </sheets>
  <definedNames>
    <definedName name="__xlnm_Print_Area">Лист2!$A$1:$I$220</definedName>
    <definedName name="SHARED_FORMULA_8_143_8_143_2">#REF!</definedName>
    <definedName name="_xlnm.Print_Area" localSheetId="2">вариант2!$A$1:$F$108</definedName>
    <definedName name="_xlnm.Print_Area" localSheetId="1">Лист2!$A$1:$I$220</definedName>
  </definedNames>
  <calcPr calcId="145621"/>
</workbook>
</file>

<file path=xl/calcChain.xml><?xml version="1.0" encoding="utf-8"?>
<calcChain xmlns="http://schemas.openxmlformats.org/spreadsheetml/2006/main">
  <c r="G11" i="1" l="1"/>
  <c r="H11" i="1"/>
  <c r="I11" i="1"/>
  <c r="G19" i="1"/>
  <c r="H19" i="1"/>
  <c r="I19" i="1"/>
  <c r="I94" i="1"/>
  <c r="G24" i="1"/>
  <c r="H24" i="1"/>
  <c r="I24" i="1"/>
  <c r="G28" i="1"/>
  <c r="H28" i="1"/>
  <c r="I28" i="1"/>
  <c r="G35" i="1"/>
  <c r="H35" i="1"/>
  <c r="I35" i="1"/>
  <c r="H39" i="1"/>
  <c r="H40" i="1"/>
  <c r="H41" i="1"/>
  <c r="H43" i="1"/>
  <c r="G43" i="1"/>
  <c r="I43" i="1"/>
  <c r="G47" i="1"/>
  <c r="H47" i="1"/>
  <c r="I47" i="1"/>
  <c r="G53" i="1"/>
  <c r="I53" i="1"/>
  <c r="G58" i="1"/>
  <c r="I58" i="1"/>
  <c r="G62" i="1"/>
  <c r="H62" i="1"/>
  <c r="I62" i="1"/>
  <c r="G67" i="1"/>
  <c r="I67" i="1"/>
  <c r="G73" i="1"/>
  <c r="H73" i="1"/>
  <c r="I73" i="1"/>
  <c r="G79" i="1"/>
  <c r="H79" i="1"/>
  <c r="I79" i="1"/>
  <c r="G83" i="1"/>
  <c r="H83" i="1"/>
  <c r="I83" i="1"/>
  <c r="E84" i="1"/>
  <c r="G84" i="1"/>
  <c r="I84" i="1"/>
  <c r="E85" i="1"/>
  <c r="G85" i="1"/>
  <c r="I85" i="1"/>
  <c r="E86" i="1"/>
  <c r="G86" i="1"/>
  <c r="I86" i="1"/>
  <c r="E87" i="1"/>
  <c r="G87" i="1"/>
  <c r="I87" i="1"/>
  <c r="E88" i="1"/>
  <c r="G88" i="1"/>
  <c r="I88" i="1"/>
  <c r="E89" i="1"/>
  <c r="G89" i="1"/>
  <c r="I89" i="1"/>
  <c r="E90" i="1"/>
  <c r="G90" i="1"/>
  <c r="I90" i="1"/>
  <c r="E91" i="1"/>
  <c r="G91" i="1"/>
  <c r="I91" i="1"/>
  <c r="E93" i="1"/>
  <c r="G93" i="1"/>
  <c r="I93" i="1"/>
  <c r="G94" i="1"/>
  <c r="H94" i="1"/>
  <c r="G102" i="1"/>
  <c r="H102" i="1"/>
  <c r="I102" i="1"/>
  <c r="G108" i="1"/>
  <c r="H108" i="1"/>
  <c r="I108" i="1"/>
  <c r="I135" i="1"/>
  <c r="G113" i="1"/>
  <c r="I113" i="1"/>
  <c r="G124" i="1"/>
  <c r="I124" i="1"/>
  <c r="G130" i="1"/>
  <c r="H130" i="1"/>
  <c r="I130" i="1"/>
  <c r="E131" i="1"/>
  <c r="G131" i="1"/>
  <c r="I131" i="1"/>
  <c r="E132" i="1"/>
  <c r="G132" i="1"/>
  <c r="I132" i="1"/>
  <c r="E133" i="1"/>
  <c r="G133" i="1"/>
  <c r="I133" i="1"/>
  <c r="E134" i="1"/>
  <c r="G134" i="1"/>
  <c r="I134" i="1"/>
  <c r="G135" i="1"/>
  <c r="H135" i="1"/>
  <c r="E151" i="1"/>
  <c r="G151" i="1"/>
  <c r="H151" i="1"/>
  <c r="I151" i="1"/>
  <c r="G163" i="1"/>
  <c r="H163" i="1"/>
  <c r="I163" i="1"/>
  <c r="G173" i="1"/>
  <c r="H173" i="1"/>
  <c r="I173" i="1"/>
  <c r="G183" i="1"/>
  <c r="H183" i="1"/>
  <c r="I183" i="1"/>
  <c r="G193" i="1"/>
  <c r="G285" i="1"/>
  <c r="G307" i="1"/>
  <c r="H193" i="1"/>
  <c r="I193" i="1"/>
  <c r="G204" i="1"/>
  <c r="H204" i="1"/>
  <c r="I204" i="1"/>
  <c r="G216" i="1"/>
  <c r="H216" i="1"/>
  <c r="I216" i="1"/>
  <c r="G225" i="1"/>
  <c r="H225" i="1"/>
  <c r="I225" i="1"/>
  <c r="G232" i="1"/>
  <c r="H232" i="1"/>
  <c r="I232" i="1"/>
  <c r="G238" i="1"/>
  <c r="H238" i="1"/>
  <c r="I238" i="1"/>
  <c r="G247" i="1"/>
  <c r="H247" i="1"/>
  <c r="I247" i="1"/>
  <c r="G253" i="1"/>
  <c r="H253" i="1"/>
  <c r="I253" i="1"/>
  <c r="G263" i="1"/>
  <c r="I263" i="1"/>
  <c r="G269" i="1"/>
  <c r="H269" i="1"/>
  <c r="I269" i="1"/>
  <c r="E270" i="1"/>
  <c r="G270" i="1"/>
  <c r="I270" i="1"/>
  <c r="E271" i="1"/>
  <c r="G271" i="1"/>
  <c r="I271" i="1"/>
  <c r="E272" i="1"/>
  <c r="G272" i="1"/>
  <c r="I272" i="1"/>
  <c r="G273" i="1"/>
  <c r="I273" i="1"/>
  <c r="E274" i="1"/>
  <c r="G274" i="1"/>
  <c r="I274" i="1"/>
  <c r="E275" i="1"/>
  <c r="G275" i="1"/>
  <c r="I275" i="1"/>
  <c r="E276" i="1"/>
  <c r="G276" i="1"/>
  <c r="I276" i="1"/>
  <c r="E277" i="1"/>
  <c r="G277" i="1"/>
  <c r="I277" i="1"/>
  <c r="E278" i="1"/>
  <c r="G278" i="1"/>
  <c r="I278" i="1"/>
  <c r="E279" i="1"/>
  <c r="G279" i="1"/>
  <c r="I279" i="1"/>
  <c r="E280" i="1"/>
  <c r="E281" i="1"/>
  <c r="G281" i="1"/>
  <c r="I281" i="1"/>
  <c r="E282" i="1"/>
  <c r="G282" i="1"/>
  <c r="I282" i="1"/>
  <c r="E283" i="1"/>
  <c r="G283" i="1"/>
  <c r="I283" i="1"/>
  <c r="E284" i="1"/>
  <c r="G284" i="1"/>
  <c r="I284" i="1"/>
  <c r="I285" i="1"/>
  <c r="G292" i="1"/>
  <c r="H292" i="1"/>
  <c r="H297" i="1"/>
  <c r="I292" i="1"/>
  <c r="G297" i="1"/>
  <c r="I297" i="1"/>
  <c r="G304" i="1"/>
  <c r="H304" i="1"/>
  <c r="I304" i="1"/>
  <c r="F17" i="2"/>
  <c r="I307" i="1"/>
</calcChain>
</file>

<file path=xl/sharedStrings.xml><?xml version="1.0" encoding="utf-8"?>
<sst xmlns="http://schemas.openxmlformats.org/spreadsheetml/2006/main" count="1073" uniqueCount="409">
  <si>
    <t>3.ПЕРЕЧЕНЬ МЕРОПРИЯТИЙ ПРОГРАММЫ, ОЖИДАЕМЫЕ КОНЕЧНЫЕ РЕЗУЛЬТАТЫ РЕАЛИЗАЦИИ И НЕОБХОДИМЫЙ ОБЪЕМ ФИНАНСИРОВАНИЯ</t>
  </si>
  <si>
    <t>№</t>
  </si>
  <si>
    <t>Адрес</t>
  </si>
  <si>
    <t>Наименование мероприятий</t>
  </si>
  <si>
    <t>Ожидаемые конечные результаты</t>
  </si>
  <si>
    <t>Срок исполнения мероприятия</t>
  </si>
  <si>
    <t>Необходимый объём финансирования</t>
  </si>
  <si>
    <t>Ед. изм.</t>
  </si>
  <si>
    <t>К-во</t>
  </si>
  <si>
    <t>Всего</t>
  </si>
  <si>
    <t>В том числе</t>
  </si>
  <si>
    <t>Бюджет Санкт-Петербурга</t>
  </si>
  <si>
    <t>Местный бюджет</t>
  </si>
  <si>
    <t>1.  Комплексный ремонт и озеленение придомовых территорий дворов, включая проезды и выезды, пешеходные дорожки</t>
  </si>
  <si>
    <t>1.1</t>
  </si>
  <si>
    <t>пр. Художников, 30-2</t>
  </si>
  <si>
    <t xml:space="preserve"> - ремонт набивной дорожки</t>
  </si>
  <si>
    <t>кв. м</t>
  </si>
  <si>
    <t xml:space="preserve"> - ремонт газонов с доставкой плодородного грунта </t>
  </si>
  <si>
    <t xml:space="preserve"> - установка бортовых камней (зона набивной дорожки)</t>
  </si>
  <si>
    <t>п. м</t>
  </si>
  <si>
    <t xml:space="preserve"> - вывоз строительного мусора</t>
  </si>
  <si>
    <t>т.</t>
  </si>
  <si>
    <t>Всего:</t>
  </si>
  <si>
    <t>октябрь</t>
  </si>
  <si>
    <t>1.2</t>
  </si>
  <si>
    <t>пр. Энгельса, 145-1 (устройство зоны отдыха)</t>
  </si>
  <si>
    <t xml:space="preserve"> - ремонт пешеходной зоны (асфальт)</t>
  </si>
  <si>
    <t xml:space="preserve"> - ремонт газонов с доставкой плодородного грунта;</t>
  </si>
  <si>
    <t xml:space="preserve"> - установка бортовых камней;</t>
  </si>
  <si>
    <t xml:space="preserve"> - устройсво пешеходной дорожки из тротуарной плитки</t>
  </si>
  <si>
    <t xml:space="preserve"> - установка торшерных светильников</t>
  </si>
  <si>
    <t>шт.</t>
  </si>
  <si>
    <t xml:space="preserve"> - монтаж ограждений газонов </t>
  </si>
  <si>
    <t>1.3</t>
  </si>
  <si>
    <t>пр. Энгельса, 131-2</t>
  </si>
  <si>
    <r>
      <t xml:space="preserve"> </t>
    </r>
    <r>
      <rPr>
        <sz val="12"/>
        <rFont val="Times New Roman"/>
        <family val="1"/>
        <charset val="204"/>
      </rPr>
      <t xml:space="preserve">- ремонт проезда асфальтирование </t>
    </r>
  </si>
  <si>
    <t xml:space="preserve"> - замена бортового камня</t>
  </si>
  <si>
    <t xml:space="preserve"> - ремонт прилегающего газонов с доставкой плодородного грунта и посевом газонной травы</t>
  </si>
  <si>
    <t>кв.м.</t>
  </si>
  <si>
    <t>1.4</t>
  </si>
  <si>
    <t>Сиреневый бульвар, 8-2</t>
  </si>
  <si>
    <t xml:space="preserve"> - устройство пешеходной набивной дорожки </t>
  </si>
  <si>
    <t xml:space="preserve"> - установка бортовых камней (зона пешеходной дорожки)</t>
  </si>
  <si>
    <t>п.м.</t>
  </si>
  <si>
    <t xml:space="preserve"> - ремонт газонов с доставкой плодородного грунта и посевом семян травы;</t>
  </si>
  <si>
    <t>1.5</t>
  </si>
  <si>
    <t xml:space="preserve">ул. Есенина, 28-2  </t>
  </si>
  <si>
    <t xml:space="preserve"> - устройство пешеходного тротуара (плитка)</t>
  </si>
  <si>
    <t xml:space="preserve"> - капитальный ремонт набивной дорожки;</t>
  </si>
  <si>
    <r>
      <t xml:space="preserve"> - установка бортовых камней</t>
    </r>
    <r>
      <rPr>
        <sz val="8"/>
        <rFont val="Times New Roman"/>
        <family val="1"/>
        <charset val="204"/>
      </rPr>
      <t xml:space="preserve"> </t>
    </r>
  </si>
  <si>
    <t xml:space="preserve"> - демонтаж тротуарных плит 0,75х0,75</t>
  </si>
  <si>
    <t>1.6</t>
  </si>
  <si>
    <t>пр. Энгельса, 139/21</t>
  </si>
  <si>
    <t xml:space="preserve"> - асфальтирование проезда</t>
  </si>
  <si>
    <t xml:space="preserve"> - ремонт газонов с доставкой плодородного грунта</t>
  </si>
  <si>
    <t xml:space="preserve"> - замена бортовых камней;</t>
  </si>
  <si>
    <t>1.7</t>
  </si>
  <si>
    <t>пр. Художников, 24-3</t>
  </si>
  <si>
    <t>1.8</t>
  </si>
  <si>
    <t>пр. Энгельса, 151-2</t>
  </si>
  <si>
    <t xml:space="preserve"> - ремонт набивных дорожек</t>
  </si>
  <si>
    <t xml:space="preserve"> - установка бортового камня</t>
  </si>
  <si>
    <t xml:space="preserve"> - ремонт проезда (асфальт)</t>
  </si>
  <si>
    <t>1.9</t>
  </si>
  <si>
    <r>
      <t>пр. Луначарского, 62-2</t>
    </r>
    <r>
      <rPr>
        <b/>
        <sz val="12"/>
        <rFont val="Times New Roman"/>
        <family val="1"/>
        <charset val="204"/>
      </rPr>
      <t xml:space="preserve">    </t>
    </r>
  </si>
  <si>
    <t xml:space="preserve"> - установка бортового камня (зона пешеходной дорожки)</t>
  </si>
  <si>
    <t>1.10</t>
  </si>
  <si>
    <t>ул. Есенина, 18-1</t>
  </si>
  <si>
    <t xml:space="preserve"> - ремонт внутридворового проезда (асфальт)</t>
  </si>
  <si>
    <t xml:space="preserve"> - установка бортовых камней </t>
  </si>
  <si>
    <t xml:space="preserve"> - ремонт прилегающего газона с доставкой плодородного грунта и посевом семян травы</t>
  </si>
  <si>
    <t xml:space="preserve">Всего:                                                                                                                                                                                                      </t>
  </si>
  <si>
    <t>1.11.</t>
  </si>
  <si>
    <t>пр. Луначарского, 56-1</t>
  </si>
  <si>
    <t xml:space="preserve"> - устройство ограждения</t>
  </si>
  <si>
    <t xml:space="preserve"> - устройство пешеходной набивной дорожки</t>
  </si>
  <si>
    <t xml:space="preserve"> - установка бортовых камней</t>
  </si>
  <si>
    <t>1.12</t>
  </si>
  <si>
    <t>ул. Есенина, 38-1</t>
  </si>
  <si>
    <t xml:space="preserve"> - монтаж новых ограждений газонов</t>
  </si>
  <si>
    <t xml:space="preserve"> - демонтаж газонных ограждений</t>
  </si>
  <si>
    <t>1.13</t>
  </si>
  <si>
    <t>ул. Ивана Фомина, 7-1/ 7-2</t>
  </si>
  <si>
    <t>1.14</t>
  </si>
  <si>
    <t>пр. Художников, 26-1/26-2</t>
  </si>
  <si>
    <t>Асфальтирование внутриквартальных проездов и пешеходных тротуаров</t>
  </si>
  <si>
    <t>Замена и установка бордюрного камня</t>
  </si>
  <si>
    <t>Восстановление газонов с внесением растительного грунта слоем 15 см</t>
  </si>
  <si>
    <t>Установка ограждений газонов</t>
  </si>
  <si>
    <t>Капитальный ремонт и устройство набивных пешеходных дорожек</t>
  </si>
  <si>
    <t>Демонтаж тротуарных плит 0,75х0,75</t>
  </si>
  <si>
    <t>Устройсво пешеходной дорожки из тротуарной плитки</t>
  </si>
  <si>
    <t>Демонтаж газонных ограждений</t>
  </si>
  <si>
    <t>Установка торшерных светильников</t>
  </si>
  <si>
    <t>Вывоз строительгого мусора</t>
  </si>
  <si>
    <t xml:space="preserve">              Итого:  (по п.п. 1.1 -  1.14)</t>
  </si>
  <si>
    <t>2.  Организация дополнительных парковочных мест на дворовых территориях за счет уширения проезжей части</t>
  </si>
  <si>
    <t>2.1</t>
  </si>
  <si>
    <t>пр. Энгельса 129-1 (во дворе)</t>
  </si>
  <si>
    <t xml:space="preserve"> - уширение проезжей части (асфальт)</t>
  </si>
  <si>
    <t xml:space="preserve"> - установка бортовых камней (зона уширенния)</t>
  </si>
  <si>
    <t xml:space="preserve">Всего:                                                                                                                                                                                                                         </t>
  </si>
  <si>
    <t>2.2</t>
  </si>
  <si>
    <t>ул. Есенина, 20-1</t>
  </si>
  <si>
    <t>2.3</t>
  </si>
  <si>
    <t xml:space="preserve">Придорожная аллея, 5 </t>
  </si>
  <si>
    <t>2.4</t>
  </si>
  <si>
    <t>пр. Просвещения, 36/141</t>
  </si>
  <si>
    <t>2.5</t>
  </si>
  <si>
    <t>ул. Ивана Фомина, 5-1/ 5-2</t>
  </si>
  <si>
    <t>Уширение проезжей части (асфальтирование)</t>
  </si>
  <si>
    <t>Установка бортовых камней</t>
  </si>
  <si>
    <t>Ремонт прилегающего газона с доставкой плодородного грунта и посевом газонной травы</t>
  </si>
  <si>
    <t>Устройство ограждения</t>
  </si>
  <si>
    <t xml:space="preserve">              Итого:  (по п.п. 2.1 — 2.5 )</t>
  </si>
  <si>
    <t>3.  Установка и содержание малых архитектурных форм, уличной мебели и хозяйственно-бытового оборудования</t>
  </si>
  <si>
    <t>3.1</t>
  </si>
  <si>
    <t>пр. Луначарского, 56-2</t>
  </si>
  <si>
    <t>поставка и установка уличных МАФ (скамейка, урна) в зоне детской площадки</t>
  </si>
  <si>
    <t>к-т</t>
  </si>
  <si>
    <t>3.2</t>
  </si>
  <si>
    <t>Придорожная аллея, 3</t>
  </si>
  <si>
    <t>3.3</t>
  </si>
  <si>
    <t>пр. Энгельса, 129-1 /129-3</t>
  </si>
  <si>
    <t>поставка и установка уличных МАФ (скамейка, урна) в зоне детской и тренажерной площадки</t>
  </si>
  <si>
    <t>3.4</t>
  </si>
  <si>
    <t>пр. Энгельса, 143-3 /145-3</t>
  </si>
  <si>
    <t>установка уличных МАФ (ограничители движения h=0,5 m)</t>
  </si>
  <si>
    <t>3.5</t>
  </si>
  <si>
    <t>Сиреневый бульвар, 8-1</t>
  </si>
  <si>
    <t>3.6</t>
  </si>
  <si>
    <t>ул. Есенина, 28-2</t>
  </si>
  <si>
    <t>3.7</t>
  </si>
  <si>
    <t>3.8</t>
  </si>
  <si>
    <t>пр. Просвещения, 46-2</t>
  </si>
  <si>
    <t>3.9</t>
  </si>
  <si>
    <t>Сиреневый бульвар, 2</t>
  </si>
  <si>
    <t>3.10</t>
  </si>
  <si>
    <t>ул. Есенина, дом 20-1</t>
  </si>
  <si>
    <t>поставка и установка уличных МАФ (скамейка, урна)</t>
  </si>
  <si>
    <t>3.11</t>
  </si>
  <si>
    <t>ул. Есенина, 32-2</t>
  </si>
  <si>
    <t>3.12</t>
  </si>
  <si>
    <t>ул. Есенина, 26-1</t>
  </si>
  <si>
    <t>поставка и установка уличных МАФ (скамейка, урна) в зоне сквера</t>
  </si>
  <si>
    <t>3.13</t>
  </si>
  <si>
    <t xml:space="preserve">              Итого:  (по п.п. 3.1 — 3.13 )</t>
  </si>
  <si>
    <t>4. Создание зон отдыха, в том числе обустройство и содержание детских площадок</t>
  </si>
  <si>
    <t>4.1</t>
  </si>
  <si>
    <t xml:space="preserve"> - ремонт основания детской площадки;</t>
  </si>
  <si>
    <t xml:space="preserve"> - поставка и монтаж оборудования детской площадки;</t>
  </si>
  <si>
    <t>ком-т</t>
  </si>
  <si>
    <r>
      <t>15+1</t>
    </r>
    <r>
      <rPr>
        <sz val="10"/>
        <rFont val="Times New Roman"/>
        <family val="1"/>
        <charset val="204"/>
      </rPr>
      <t>арка</t>
    </r>
  </si>
  <si>
    <t xml:space="preserve"> - ремонт набивных дорожек           </t>
  </si>
  <si>
    <t xml:space="preserve"> - демонтаж изношенного оборудования МАФ детской площадки</t>
  </si>
  <si>
    <t xml:space="preserve"> - установка поребрика  </t>
  </si>
  <si>
    <t>п.м</t>
  </si>
  <si>
    <t xml:space="preserve">              Итого:  (по п.п. 1.1. -  1.27. )</t>
  </si>
  <si>
    <t xml:space="preserve"> - установка информационного стенда</t>
  </si>
  <si>
    <t xml:space="preserve"> 4.2</t>
  </si>
  <si>
    <t xml:space="preserve"> - укладка искусственного покрытия из резиновой крошки</t>
  </si>
  <si>
    <r>
      <t>10+1</t>
    </r>
    <r>
      <rPr>
        <sz val="10"/>
        <rFont val="Times New Roman"/>
        <family val="1"/>
        <charset val="204"/>
      </rPr>
      <t>арка</t>
    </r>
  </si>
  <si>
    <t xml:space="preserve"> - демонтаж изношенного оборудования  детской площадки</t>
  </si>
  <si>
    <t xml:space="preserve"> - монтаж ограждения детской площадки h=1,1 m</t>
  </si>
  <si>
    <t>4.3</t>
  </si>
  <si>
    <t>10+1арка</t>
  </si>
  <si>
    <t xml:space="preserve"> - обустройство набивных дорожек     </t>
  </si>
  <si>
    <t>4.4</t>
  </si>
  <si>
    <t xml:space="preserve"> - ремонт набивных дорожек            </t>
  </si>
  <si>
    <t xml:space="preserve"> - демонтаж изношенного оборудования детской площадки</t>
  </si>
  <si>
    <t xml:space="preserve"> - посадка кустарника (живой изгороди)</t>
  </si>
  <si>
    <t>шт</t>
  </si>
  <si>
    <t xml:space="preserve"> - вывоз строительнго мусора</t>
  </si>
  <si>
    <t>4.5</t>
  </si>
  <si>
    <t xml:space="preserve"> - обустройство зоны  отдыха для жителей квартала (сквер);</t>
  </si>
  <si>
    <t>4.6</t>
  </si>
  <si>
    <t>пр. Энгельса, 129-1/129-3</t>
  </si>
  <si>
    <r>
      <t>10+2</t>
    </r>
    <r>
      <rPr>
        <sz val="10"/>
        <rFont val="Times New Roman"/>
        <family val="1"/>
        <charset val="204"/>
      </rPr>
      <t>арки</t>
    </r>
  </si>
  <si>
    <t xml:space="preserve"> - обустройство набивных дорожек</t>
  </si>
  <si>
    <t xml:space="preserve"> - обустройство тренажерной площадки;</t>
  </si>
  <si>
    <t xml:space="preserve"> - поставка и монтаж оборудования тренажерной площадки;</t>
  </si>
  <si>
    <t xml:space="preserve"> </t>
  </si>
  <si>
    <t>4.7</t>
  </si>
  <si>
    <t>4.8</t>
  </si>
  <si>
    <t xml:space="preserve"> - строительство основания детской площадки</t>
  </si>
  <si>
    <t>5+1арка</t>
  </si>
  <si>
    <t xml:space="preserve"> - обустройство набивных дорожек            </t>
  </si>
  <si>
    <t>4.9</t>
  </si>
  <si>
    <t>пр. Художников, 26-4</t>
  </si>
  <si>
    <t xml:space="preserve"> - ремонт основания детской площадки</t>
  </si>
  <si>
    <t>4.10</t>
  </si>
  <si>
    <t>14+1арка</t>
  </si>
  <si>
    <t xml:space="preserve"> - обустройство набивных дорожек (зона детской площадки)</t>
  </si>
  <si>
    <t>4.11</t>
  </si>
  <si>
    <t xml:space="preserve"> - текущий ремонт основания детской площадки;</t>
  </si>
  <si>
    <t xml:space="preserve"> - текущий ремонт игрового оборудования (покраска)</t>
  </si>
  <si>
    <t xml:space="preserve"> - санитарная рубка кустарника</t>
  </si>
  <si>
    <t>4.12</t>
  </si>
  <si>
    <t>7+1арка</t>
  </si>
  <si>
    <t xml:space="preserve"> - демонтаж старого оборудования детской площадки</t>
  </si>
  <si>
    <t xml:space="preserve"> - демонтаж ограждений </t>
  </si>
  <si>
    <t>4.13</t>
  </si>
  <si>
    <t>Придорожная аллея, 1/153</t>
  </si>
  <si>
    <t xml:space="preserve"> - текущий ремонт основания детской площадки</t>
  </si>
  <si>
    <t>4.14</t>
  </si>
  <si>
    <t xml:space="preserve"> Сиреневый бульвар, дом 8-2</t>
  </si>
  <si>
    <t xml:space="preserve"> - текущий ремонт основания тренажерной площадки</t>
  </si>
  <si>
    <t>4.15</t>
  </si>
  <si>
    <t>ул. Есенина, 36-1</t>
  </si>
  <si>
    <t>4.16</t>
  </si>
  <si>
    <t>Поэтический бульвар, 3</t>
  </si>
  <si>
    <t>Ремонт набивного основания детской, спортивной площадок и набивных дорожек</t>
  </si>
  <si>
    <t>Укладка искуссвенного покрытия из резиновой крошки</t>
  </si>
  <si>
    <t>Текущий ремонт основания детской площадки</t>
  </si>
  <si>
    <t>Доставка и монтаж оборудования детских, тренажерных и спортивных площадок</t>
  </si>
  <si>
    <t>119+12арок</t>
  </si>
  <si>
    <t>Текущий ремонт игрового оборудования (покраска)</t>
  </si>
  <si>
    <t>Создание и ремонт зон отдыха с обустройством газона и санитарной обрезкой зеленых насаждений</t>
  </si>
  <si>
    <t xml:space="preserve">Установка поребрика  </t>
  </si>
  <si>
    <t>Демонтаж изношенного оборудования детских и спортивных площадок</t>
  </si>
  <si>
    <t>Монтаж ограждения детской  площадки h=1,1 m</t>
  </si>
  <si>
    <t>Монтаж газонного ограждения</t>
  </si>
  <si>
    <t>Демонтаж ограждений</t>
  </si>
  <si>
    <t>Санитарная рубка кустарника</t>
  </si>
  <si>
    <t>Посадка кустарника (живой изгороди)</t>
  </si>
  <si>
    <t xml:space="preserve">Установка информационного стенда </t>
  </si>
  <si>
    <t>Вывоз строительного мусора</t>
  </si>
  <si>
    <t xml:space="preserve">        Итого: ( по п.п. 4 .1 – 4.16)                                                                             </t>
  </si>
  <si>
    <t>5. Озеленение территории (в том числе разбивка клумб, высадка цветов, кустарников и деревьев), проведение санитарных рубок, ивентаризация зеленых насаждений</t>
  </si>
  <si>
    <t>5.1</t>
  </si>
  <si>
    <t>Территория МО МО Парнас</t>
  </si>
  <si>
    <t xml:space="preserve">посадка кустарника в виде "живой" изгороди </t>
  </si>
  <si>
    <t>5.2</t>
  </si>
  <si>
    <t xml:space="preserve">посадка деревьев </t>
  </si>
  <si>
    <t>5.3</t>
  </si>
  <si>
    <t>разбивка цветочных клумб</t>
  </si>
  <si>
    <t>5.4</t>
  </si>
  <si>
    <t>инвентаризация зеленых насаждений</t>
  </si>
  <si>
    <t>га</t>
  </si>
  <si>
    <t xml:space="preserve">   Итого: ( по п.п. 5.1 – 5.4 )           </t>
  </si>
  <si>
    <t xml:space="preserve">6.   Оборудование контейнерных площадок на территории дворов, ликвидация несанкционированных мусорных свалок, проведение общегородских субботников, уборка водных акваторий </t>
  </si>
  <si>
    <t>6.1</t>
  </si>
  <si>
    <t>Пруд №3132, двор. тер. ул. И.Фомина, ул. Есенина</t>
  </si>
  <si>
    <t>уборка водных акваторий</t>
  </si>
  <si>
    <t>6.2</t>
  </si>
  <si>
    <t>по мере возникновения потребности</t>
  </si>
  <si>
    <t xml:space="preserve">   Итого: ( по п.п. 6.1 – 6.2 )           </t>
  </si>
  <si>
    <t>7.   Заполнение детских песочниц экологически-чистым песком</t>
  </si>
  <si>
    <t>7.1</t>
  </si>
  <si>
    <t>8.   Текущий ремонт уличных тренажёров, игрового и спортивного оборудования, ограждения газонов и площадок</t>
  </si>
  <si>
    <t>8.1</t>
  </si>
  <si>
    <t>текущий ремонт уличных тренажёров, игрового и спортивного оборудования</t>
  </si>
  <si>
    <t>8.2</t>
  </si>
  <si>
    <t>текущий ремонт газонного ограждения</t>
  </si>
  <si>
    <t xml:space="preserve">   Итого: ( по п.п. 8.1 – 8.2 )           </t>
  </si>
  <si>
    <t>9.  Проектно-изыскательские мероприятия, услуги технического надзора</t>
  </si>
  <si>
    <t>9.1</t>
  </si>
  <si>
    <t>реализация мероприятий согласно Целевой программы</t>
  </si>
  <si>
    <t>ИТОГО</t>
  </si>
  <si>
    <t>4. ОБОСНОВАНИЕ И РАСЧЕТЫ ОБЪЕМОВ ФИНАНСИРОВАНИЯ</t>
  </si>
  <si>
    <t>4.1.  РАСЧЕТЫ ОБЪЕМОВ ФИНАНСИРОВАНИЯ</t>
  </si>
  <si>
    <r>
      <t xml:space="preserve">                </t>
    </r>
    <r>
      <rPr>
        <sz val="12"/>
        <rFont val="Times New Roman"/>
        <family val="1"/>
        <charset val="204"/>
      </rPr>
      <t>Приложение 1-1</t>
    </r>
  </si>
  <si>
    <t>4.1.1.   Расчет-обоснование объемов финансирования на текущий ремонт и озеленение придомовых территорий дворов, включая проезды и выезды, пешеходные дорожки.</t>
  </si>
  <si>
    <t>№ п/п</t>
  </si>
  <si>
    <t>Наименование работ и затрат</t>
  </si>
  <si>
    <t>Единица измерения</t>
  </si>
  <si>
    <t>Количество</t>
  </si>
  <si>
    <t>Стоимость единицы  (руб.)</t>
  </si>
  <si>
    <t>Общая соимость (руб)</t>
  </si>
  <si>
    <t>Асфальтирование внутриквартальных проездов и пешеходных тротуаров (с устойством наклонов для водоотведения, регулировкой колодцев, доставкой строительных материалов, вывоз строительного мусора)</t>
  </si>
  <si>
    <t>Восстановление газонов с внесением растительного грунта слоем 15 см и посевом газонной травы (с доставкой растительного грунта и вывозом мусора)</t>
  </si>
  <si>
    <t>Ремонт и устройство набивного покрытия ( с доставкой сыпучих материалов и вывозом мусора)</t>
  </si>
  <si>
    <t xml:space="preserve">                       Итого:</t>
  </si>
  <si>
    <t>Приложение 2-1</t>
  </si>
  <si>
    <r>
      <t xml:space="preserve">4.1.2.    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Расчет-обоснование объемов финансирования на проведение мер по уширению проезжей части в целях организации дополнительных  парковочных мест.</t>
    </r>
  </si>
  <si>
    <t>Стоимость единицы,  (руб.)</t>
  </si>
  <si>
    <t>Общая стоимость (руб.)</t>
  </si>
  <si>
    <t>1.</t>
  </si>
  <si>
    <t>Уширение проезжей части</t>
  </si>
  <si>
    <t>1.1.</t>
  </si>
  <si>
    <t>Выемка грунта</t>
  </si>
  <si>
    <t>куб. м</t>
  </si>
  <si>
    <t>1.2.</t>
  </si>
  <si>
    <t>Устройство выравнивающих слоев из песка и щебня</t>
  </si>
  <si>
    <t>1.3.</t>
  </si>
  <si>
    <t>Устройство покрытия из асфальтобетонных смесей</t>
  </si>
  <si>
    <t>2.</t>
  </si>
  <si>
    <t>3.</t>
  </si>
  <si>
    <t>Ремонт прилегающего газона (с внесением  плодородного грунта слоем 15 см и посевом газонной травы)</t>
  </si>
  <si>
    <t>4.</t>
  </si>
  <si>
    <t>Устройство и ремонт набивных пешеходных дорожек ( с доставкой сыпучих материалов и вывозом мусора)</t>
  </si>
  <si>
    <t xml:space="preserve">                       Итого:                                                                                                                                                                    3988500</t>
  </si>
  <si>
    <t>Приложение 3-1</t>
  </si>
  <si>
    <t xml:space="preserve">4.1.3.     Расчет-обоснование объемов финансирования на проведение мер по установке, содержанию и ремонту ограждений газонов. </t>
  </si>
  <si>
    <t>Ремонт и установка ограждений газонов</t>
  </si>
  <si>
    <t>Демонтаж деформированных участков</t>
  </si>
  <si>
    <t>Монтаж ограждения взамен демонтированных</t>
  </si>
  <si>
    <t>Покраска ограждений газонов</t>
  </si>
  <si>
    <t>5.</t>
  </si>
  <si>
    <t xml:space="preserve">                      Итого:</t>
  </si>
  <si>
    <t>Приложение 4-1</t>
  </si>
  <si>
    <t xml:space="preserve">4.1.4.     Расчет-обоснование объемов финансирования на проведение мер по установке и содержанию малых архитектурных форм, уличной мебели и хозяйственно-бытового оборудования. </t>
  </si>
  <si>
    <t xml:space="preserve"> Количество</t>
  </si>
  <si>
    <t>Установка малых архитектурных форм;</t>
  </si>
  <si>
    <t>Скамейка уличная</t>
  </si>
  <si>
    <t>Урна уличная</t>
  </si>
  <si>
    <t>Ограничитель-полусфера</t>
  </si>
  <si>
    <t>Покраска малых форм</t>
  </si>
  <si>
    <t xml:space="preserve">                    Итого:</t>
  </si>
  <si>
    <t>Приложение 5-1</t>
  </si>
  <si>
    <t xml:space="preserve">4.1.5.     Расчет-обоснование объемов финансирования на проведение мер по созданию зон отдыха, в том числе обустройство и содержание детских и спортивных площадок. </t>
  </si>
  <si>
    <t>Капитальный ремонт набивного покрытия</t>
  </si>
  <si>
    <t>Доставка и монтаж игрового оборудования площадок</t>
  </si>
  <si>
    <t>Создание и ремонт зон отдыха с внесением плодородного слоя земли15 см, посевом газонной травы и вывзом мусора</t>
  </si>
  <si>
    <t>Установка поребрика</t>
  </si>
  <si>
    <t>Демонтаж изношенного оборудования</t>
  </si>
  <si>
    <t xml:space="preserve">                   Итого:                                                                                                           </t>
  </si>
  <si>
    <t>4.1.6    Расчет обоснование объемов финансированияна реализацию мер по озеленению территории и проведению санитарных руболк</t>
  </si>
  <si>
    <t>посадка кустарника "живой изгороди"</t>
  </si>
  <si>
    <t>посадка деревьев</t>
  </si>
  <si>
    <t>4.1.7       Расчет обоснование объемов финансирования на реализацию мер по оборудованию контейнерных площадок, ликвидации несанкционированных мусорных свалок, уборке территорий, водных акваторий, тупиков и проездов.</t>
  </si>
  <si>
    <t>территория МО Парнас</t>
  </si>
  <si>
    <t xml:space="preserve"> - ремонт асфальтобетонного покрытия проезда</t>
  </si>
  <si>
    <t>кв.м</t>
  </si>
  <si>
    <t>куб.м</t>
  </si>
  <si>
    <t>1.  Проведение текущего ремонта придомовых территорий и дворовых территорий , включая проезды и въезды, пешеходные дорожки</t>
  </si>
  <si>
    <t xml:space="preserve"> - ремонт газона</t>
  </si>
  <si>
    <t xml:space="preserve"> уборка территорий внутриквартального озеленения</t>
  </si>
  <si>
    <t xml:space="preserve">Всего:     </t>
  </si>
  <si>
    <t xml:space="preserve"> Всего:</t>
  </si>
  <si>
    <t xml:space="preserve">Всего: </t>
  </si>
  <si>
    <t xml:space="preserve"> -установка и ремонт газонного огражд</t>
  </si>
  <si>
    <t xml:space="preserve"> - замена газон огражд</t>
  </si>
  <si>
    <t>пр. Энгельса, 129-3</t>
  </si>
  <si>
    <t xml:space="preserve"> - установка МАФ (скамейки и урны)</t>
  </si>
  <si>
    <t xml:space="preserve"> - ремонт ДП</t>
  </si>
  <si>
    <t xml:space="preserve"> - замена газонного огражд </t>
  </si>
  <si>
    <t xml:space="preserve"> - санитарная обрезка</t>
  </si>
  <si>
    <t xml:space="preserve"> - ремонт газона(со стороны кармана)</t>
  </si>
  <si>
    <t xml:space="preserve">Всего </t>
  </si>
  <si>
    <t xml:space="preserve"> - ремонт а/б проезда</t>
  </si>
  <si>
    <t xml:space="preserve"> - омолаживание</t>
  </si>
  <si>
    <t xml:space="preserve"> - замена газонных ограждений</t>
  </si>
  <si>
    <t xml:space="preserve"> - уширение (Есен,32-2)</t>
  </si>
  <si>
    <t xml:space="preserve"> ул. Есенина,34</t>
  </si>
  <si>
    <t xml:space="preserve"> ул. Есенина,36-1 </t>
  </si>
  <si>
    <t xml:space="preserve"> - уширение</t>
  </si>
  <si>
    <t xml:space="preserve"> - демонтаж/ установка  б/к </t>
  </si>
  <si>
    <t xml:space="preserve"> - установка газонн огражд</t>
  </si>
  <si>
    <t xml:space="preserve"> - ремонт пешех дорожки (асф)</t>
  </si>
  <si>
    <t xml:space="preserve"> ул. Есенина, 38-1/38-2</t>
  </si>
  <si>
    <t xml:space="preserve"> пр. Энгельса, 147-2</t>
  </si>
  <si>
    <t xml:space="preserve"> пр. Энгельса, 149-1</t>
  </si>
  <si>
    <t xml:space="preserve"> пр. Энгельса, 151-1/153</t>
  </si>
  <si>
    <t xml:space="preserve"> - ремонт а/б покрытия проезда</t>
  </si>
  <si>
    <t>ул. Ивана Фомина,7-1/7-2</t>
  </si>
  <si>
    <t xml:space="preserve"> пр. Художников, 22</t>
  </si>
  <si>
    <t xml:space="preserve"> пр. Художников,20</t>
  </si>
  <si>
    <t>пр. Просвещения, 33 (портал)</t>
  </si>
  <si>
    <t>1.11</t>
  </si>
  <si>
    <t xml:space="preserve"> - демонтаж/монтаж ИДН</t>
  </si>
  <si>
    <t xml:space="preserve"> -  демонтаж/монтаж ИДН</t>
  </si>
  <si>
    <t xml:space="preserve"> -установка/замена газонн огражд  (20/70)</t>
  </si>
  <si>
    <t xml:space="preserve"> - устройство дождеприемного патрубка</t>
  </si>
  <si>
    <t xml:space="preserve"> -устройство понижения с заменой б/к</t>
  </si>
  <si>
    <t xml:space="preserve"> ул. Есенина, 40-2                       </t>
  </si>
  <si>
    <t xml:space="preserve"> пр. Энгельса, 149-3</t>
  </si>
  <si>
    <t xml:space="preserve"> - замена б/к</t>
  </si>
  <si>
    <t xml:space="preserve"> - обрезка кустарника</t>
  </si>
  <si>
    <t xml:space="preserve"> - устройство пешеходной дорожки (асфальт)</t>
  </si>
  <si>
    <t xml:space="preserve"> - ремонт газона </t>
  </si>
  <si>
    <t xml:space="preserve"> - установка ИО </t>
  </si>
  <si>
    <t xml:space="preserve"> - информац стенд</t>
  </si>
  <si>
    <t xml:space="preserve"> - установка МАФ</t>
  </si>
  <si>
    <t xml:space="preserve"> - замена газонных ограждений/ремонт (12/32/190 ДП)</t>
  </si>
  <si>
    <t xml:space="preserve"> - установка ИО</t>
  </si>
  <si>
    <t xml:space="preserve"> - установка ИО и СО (16/4)</t>
  </si>
  <si>
    <t xml:space="preserve"> - установка гимнаст комплекса</t>
  </si>
  <si>
    <t xml:space="preserve"> - информ стенд</t>
  </si>
  <si>
    <t xml:space="preserve"> - МАФ</t>
  </si>
  <si>
    <t xml:space="preserve"> - замена газонных огражд</t>
  </si>
  <si>
    <t xml:space="preserve"> - замена б/к </t>
  </si>
  <si>
    <t xml:space="preserve"> - ремонт ДП (набивное покрытие)</t>
  </si>
  <si>
    <t xml:space="preserve"> -информац стенд</t>
  </si>
  <si>
    <t xml:space="preserve"> -МАФ</t>
  </si>
  <si>
    <t xml:space="preserve"> - установка ИО/СО (14/5)</t>
  </si>
  <si>
    <t xml:space="preserve"> - устройство набивного покрытия и дорожки</t>
  </si>
  <si>
    <t xml:space="preserve"> - ограждение ДП</t>
  </si>
  <si>
    <t>Заполнение детских песочниц экологически-чистым песком</t>
  </si>
  <si>
    <t>МЕСТНАЯ АДМИНИСТРАЦИЯ
ВНУТРИГОРОДСКОГО МУНИЦИПАЛЬНОГО ОБРАЗОВАНИЯ 
САНКТ-ПЕТЕРБУРГА МУНИЦИПАЛЬНЫЙ ОКРУГ  СЕРГИЕВСКОЕ
пр. Энгельса, д. 131, корп.1, лит. А, Санкт-Петербург, 194356, телефон: (812) 640-66-20; факс (812) 640-66-21
                                                                                                                                                                                                                                                                                                                                                                       ВЫПИСКА из муниципальной программы мероприятий, направленных на решение вопросов местного значения по осуществлению благоустройства территории внутригородского муниципального образования Санкт-Петербурга муниципальный округ Сергиевское                                                  на 2018 год</t>
  </si>
  <si>
    <t xml:space="preserve"> Глава МА МО МО Сергиевское                                                                                                     М.А. Исаев    </t>
  </si>
  <si>
    <t xml:space="preserve">Художников, 24-1Сиреневый, 8-1Сиреневый, 2-1Ивана Фомина, 15/5
Художников, 30-1Поэтический, 3
Ивана Фомина, 7 Сиреневый б-р,  4-2  (2шт)   Придорожная, 3  Придорожная, 1/153 Энгельса, 143-1
Есенина, 32-1Энгельса, 129-1
Энгельса, 131-1 Энгельса, 131-2  
Есенина, 26-1Есенина, 32-2  
Энгельса, 143-3   Придорожная, 5 
Придорожная, 9-1 (3шт)
Поэтический, 8  Просвещения, 23 
Просвещения, 46-2 Луначарского, 62-1  
Луначаоского, 62-2  Луначарского, 56-1 (2шт) Есенина,15-1 (2 шт)                          Есенина, 20-1  Есенина, 28-2                                          Есенина, 40-2 Ивана Фомина, 5-1                                     Ивана Фомина, 5-2  Энгельса,121-1                              Художников, 26-4  Художников, 18-1,                             Энгельас, 151-1,  Энгельас, 147-2,                                                                            Художников, 18-2 Есенина, 40-1
</t>
  </si>
  <si>
    <t>1.15</t>
  </si>
  <si>
    <t>1.16</t>
  </si>
  <si>
    <t>1.17</t>
  </si>
  <si>
    <t>1.18</t>
  </si>
  <si>
    <t>1.19</t>
  </si>
  <si>
    <t>2. Создание зон отдыха, в том числе обустройство и содержание детских и спортивных площадок</t>
  </si>
  <si>
    <t>3.   Оборудование контейнерных площадок на  дворовых территориях, участие в пределах своей компетенции 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</t>
  </si>
  <si>
    <t xml:space="preserve">ул. Есенина, 24/22-2 </t>
  </si>
  <si>
    <t xml:space="preserve">Придорожная аллея, 1/153 </t>
  </si>
  <si>
    <t xml:space="preserve">ул. Есенина,32-1/                           Есенина, 32-2 (ремонт а/б) </t>
  </si>
  <si>
    <t xml:space="preserve">ул. Ивана Фомина,15/5,     Сиреневый, 7-1           </t>
  </si>
  <si>
    <t xml:space="preserve">пр. Художников,30-1 </t>
  </si>
  <si>
    <t>ул. Есенина, 36-3</t>
  </si>
  <si>
    <t xml:space="preserve">пр. Энгельса,143-3/145-3 </t>
  </si>
  <si>
    <t xml:space="preserve">ул. Ивана Фомина,13 </t>
  </si>
  <si>
    <t xml:space="preserve">пр. Энгельса, 121-2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</si>
</sst>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\ #,##0&quot;    &quot;;\-#,##0&quot;    &quot;;&quot; -    &quot;;@\ "/>
    <numFmt numFmtId="165" formatCode="d/m;@"/>
  </numFmts>
  <fonts count="14" x14ac:knownFonts="1"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7"/>
      <name val="Times New Roman"/>
      <family val="1"/>
      <charset val="204"/>
    </font>
    <font>
      <sz val="9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/>
      <top/>
      <bottom style="hair">
        <color indexed="8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3" fillId="0" borderId="0">
      <alignment horizontal="right"/>
    </xf>
  </cellStyleXfs>
  <cellXfs count="192">
    <xf numFmtId="0" fontId="0" fillId="0" borderId="0" xfId="0"/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/>
    <xf numFmtId="0" fontId="2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" fillId="0" borderId="0" xfId="0" applyFont="1" applyFill="1" applyAlignment="1"/>
    <xf numFmtId="0" fontId="2" fillId="0" borderId="1" xfId="0" applyFont="1" applyFill="1" applyBorder="1" applyAlignment="1"/>
    <xf numFmtId="0" fontId="1" fillId="0" borderId="1" xfId="0" applyFont="1" applyFill="1" applyBorder="1" applyAlignment="1"/>
    <xf numFmtId="0" fontId="1" fillId="0" borderId="2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1" fillId="0" borderId="3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/>
    <xf numFmtId="0" fontId="6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justify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2" borderId="2" xfId="0" applyNumberFormat="1" applyFont="1" applyFill="1" applyBorder="1" applyAlignment="1">
      <alignment horizontal="center" vertical="top" wrapText="1"/>
    </xf>
    <xf numFmtId="1" fontId="8" fillId="2" borderId="2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2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9" fillId="0" borderId="0" xfId="0" applyFont="1" applyAlignment="1"/>
    <xf numFmtId="164" fontId="3" fillId="2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4" borderId="0" xfId="0" applyFont="1" applyFill="1"/>
    <xf numFmtId="49" fontId="2" fillId="4" borderId="1" xfId="0" applyNumberFormat="1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left" vertical="top" wrapText="1"/>
    </xf>
    <xf numFmtId="43" fontId="2" fillId="4" borderId="0" xfId="1" applyFont="1" applyFill="1" applyAlignment="1">
      <alignment horizontal="left"/>
    </xf>
    <xf numFmtId="0" fontId="2" fillId="4" borderId="1" xfId="0" applyFont="1" applyFill="1" applyBorder="1" applyAlignment="1">
      <alignment horizontal="left" vertical="top"/>
    </xf>
    <xf numFmtId="49" fontId="2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/>
    <xf numFmtId="0" fontId="1" fillId="4" borderId="0" xfId="0" applyFont="1" applyFill="1" applyAlignment="1">
      <alignment horizontal="left" vertical="top"/>
    </xf>
    <xf numFmtId="49" fontId="1" fillId="4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left" vertical="top" wrapText="1"/>
    </xf>
    <xf numFmtId="0" fontId="1" fillId="4" borderId="0" xfId="0" applyFont="1" applyFill="1" applyAlignment="1">
      <alignment horizontal="center" vertical="top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top" wrapText="1"/>
    </xf>
    <xf numFmtId="49" fontId="2" fillId="3" borderId="12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top" wrapText="1"/>
    </xf>
    <xf numFmtId="49" fontId="10" fillId="4" borderId="7" xfId="0" applyNumberFormat="1" applyFont="1" applyFill="1" applyBorder="1" applyAlignment="1">
      <alignment horizontal="left" vertical="top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left" vertical="top" wrapText="1"/>
    </xf>
    <xf numFmtId="49" fontId="10" fillId="3" borderId="7" xfId="0" applyNumberFormat="1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horizontal="justify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3" fillId="0" borderId="8" xfId="0" applyFont="1" applyBorder="1" applyAlignment="1"/>
    <xf numFmtId="49" fontId="10" fillId="3" borderId="10" xfId="0" applyNumberFormat="1" applyFont="1" applyFill="1" applyBorder="1" applyAlignment="1">
      <alignment horizontal="left" vertical="top" wrapText="1"/>
    </xf>
    <xf numFmtId="49" fontId="10" fillId="3" borderId="7" xfId="0" applyNumberFormat="1" applyFont="1" applyFill="1" applyBorder="1" applyAlignment="1">
      <alignment horizontal="left" vertical="top" wrapText="1"/>
    </xf>
    <xf numFmtId="49" fontId="10" fillId="3" borderId="5" xfId="0" applyNumberFormat="1" applyFont="1" applyFill="1" applyBorder="1" applyAlignment="1">
      <alignment horizontal="left" vertical="top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49" fontId="2" fillId="4" borderId="6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49" fontId="10" fillId="4" borderId="10" xfId="0" applyNumberFormat="1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 wrapText="1"/>
    </xf>
    <xf numFmtId="49" fontId="10" fillId="4" borderId="7" xfId="0" applyNumberFormat="1" applyFont="1" applyFill="1" applyBorder="1" applyAlignment="1">
      <alignment horizontal="left" vertical="top" wrapText="1"/>
    </xf>
    <xf numFmtId="49" fontId="10" fillId="4" borderId="5" xfId="0" applyNumberFormat="1" applyFont="1" applyFill="1" applyBorder="1" applyAlignment="1">
      <alignment horizontal="left" vertical="top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left" vertical="top" wrapText="1"/>
    </xf>
    <xf numFmtId="0" fontId="2" fillId="4" borderId="9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 vertical="top"/>
    </xf>
    <xf numFmtId="0" fontId="10" fillId="4" borderId="10" xfId="0" applyNumberFormat="1" applyFont="1" applyFill="1" applyBorder="1" applyAlignment="1">
      <alignment horizontal="center" vertical="center" wrapText="1"/>
    </xf>
    <xf numFmtId="0" fontId="10" fillId="4" borderId="7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49" fontId="10" fillId="3" borderId="13" xfId="0" applyNumberFormat="1" applyFont="1" applyFill="1" applyBorder="1" applyAlignment="1">
      <alignment horizontal="left" vertical="top" wrapText="1"/>
    </xf>
    <xf numFmtId="0" fontId="1" fillId="4" borderId="13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left" vertical="top" wrapText="1"/>
    </xf>
    <xf numFmtId="49" fontId="2" fillId="3" borderId="10" xfId="0" applyNumberFormat="1" applyFont="1" applyFill="1" applyBorder="1" applyAlignment="1">
      <alignment horizontal="left" vertical="top" wrapText="1"/>
    </xf>
    <xf numFmtId="49" fontId="2" fillId="3" borderId="6" xfId="0" applyNumberFormat="1" applyFont="1" applyFill="1" applyBorder="1" applyAlignment="1">
      <alignment horizontal="left" vertical="top" wrapText="1"/>
    </xf>
    <xf numFmtId="49" fontId="2" fillId="3" borderId="11" xfId="0" applyNumberFormat="1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center"/>
    </xf>
    <xf numFmtId="0" fontId="2" fillId="3" borderId="13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2" fillId="3" borderId="6" xfId="0" applyNumberFormat="1" applyFont="1" applyFill="1" applyBorder="1" applyAlignment="1">
      <alignment horizontal="center" vertical="top" wrapText="1"/>
    </xf>
  </cellXfs>
  <cellStyles count="3">
    <cellStyle name="S15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6699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07"/>
  <sheetViews>
    <sheetView view="pageBreakPreview" topLeftCell="C1" zoomScale="110" zoomScaleNormal="65" zoomScaleSheetLayoutView="110" workbookViewId="0">
      <selection activeCell="F285" sqref="F285"/>
    </sheetView>
  </sheetViews>
  <sheetFormatPr defaultRowHeight="15.75" x14ac:dyDescent="0.25"/>
  <cols>
    <col min="1" max="1" width="9.85546875" style="1" customWidth="1"/>
    <col min="2" max="2" width="46" style="2" customWidth="1"/>
    <col min="3" max="3" width="70.42578125" style="2" customWidth="1"/>
    <col min="4" max="4" width="8.85546875" style="3" customWidth="1"/>
    <col min="5" max="5" width="10.28515625" style="3" customWidth="1"/>
    <col min="6" max="6" width="14.28515625" style="3" customWidth="1"/>
    <col min="7" max="7" width="18.42578125" style="4" customWidth="1"/>
    <col min="8" max="8" width="14.42578125" style="4" customWidth="1"/>
    <col min="9" max="9" width="17.28515625" style="4" customWidth="1"/>
    <col min="10" max="16384" width="9.140625" style="5"/>
  </cols>
  <sheetData>
    <row r="1" spans="1:9" ht="36.75" customHeight="1" x14ac:dyDescent="0.2">
      <c r="A1" s="129" t="s">
        <v>0</v>
      </c>
      <c r="B1" s="129"/>
      <c r="C1" s="129"/>
      <c r="D1" s="129"/>
      <c r="E1" s="129"/>
      <c r="F1" s="129"/>
      <c r="G1" s="129"/>
      <c r="H1" s="129"/>
      <c r="I1" s="129"/>
    </row>
    <row r="2" spans="1:9" ht="52.5" customHeight="1" x14ac:dyDescent="0.2">
      <c r="A2" s="118" t="s">
        <v>1</v>
      </c>
      <c r="B2" s="122" t="s">
        <v>2</v>
      </c>
      <c r="C2" s="122" t="s">
        <v>3</v>
      </c>
      <c r="D2" s="122" t="s">
        <v>4</v>
      </c>
      <c r="E2" s="122"/>
      <c r="F2" s="122" t="s">
        <v>5</v>
      </c>
      <c r="G2" s="124" t="s">
        <v>6</v>
      </c>
      <c r="H2" s="124"/>
      <c r="I2" s="124"/>
    </row>
    <row r="3" spans="1:9" ht="14.45" customHeight="1" x14ac:dyDescent="0.2">
      <c r="A3" s="118"/>
      <c r="B3" s="122"/>
      <c r="C3" s="122"/>
      <c r="D3" s="122" t="s">
        <v>7</v>
      </c>
      <c r="E3" s="122" t="s">
        <v>8</v>
      </c>
      <c r="F3" s="122"/>
      <c r="G3" s="124" t="s">
        <v>9</v>
      </c>
      <c r="H3" s="124" t="s">
        <v>10</v>
      </c>
      <c r="I3" s="124"/>
    </row>
    <row r="4" spans="1:9" ht="47.25" x14ac:dyDescent="0.2">
      <c r="A4" s="118"/>
      <c r="B4" s="122"/>
      <c r="C4" s="122"/>
      <c r="D4" s="122"/>
      <c r="E4" s="122"/>
      <c r="F4" s="122"/>
      <c r="G4" s="124"/>
      <c r="H4" s="8" t="s">
        <v>11</v>
      </c>
      <c r="I4" s="8" t="s">
        <v>12</v>
      </c>
    </row>
    <row r="5" spans="1:9" ht="21.75" customHeight="1" x14ac:dyDescent="0.2">
      <c r="A5" s="115" t="s">
        <v>13</v>
      </c>
      <c r="B5" s="115"/>
      <c r="C5" s="115"/>
      <c r="D5" s="9"/>
      <c r="E5" s="9"/>
      <c r="F5" s="10"/>
      <c r="G5" s="10"/>
      <c r="H5" s="10"/>
      <c r="I5" s="10"/>
    </row>
    <row r="6" spans="1:9" ht="0.75" customHeight="1" x14ac:dyDescent="0.2">
      <c r="A6" s="11"/>
      <c r="B6" s="9"/>
      <c r="C6" s="9"/>
      <c r="D6" s="9"/>
      <c r="E6" s="9"/>
      <c r="F6" s="10"/>
      <c r="G6" s="10"/>
      <c r="H6" s="10"/>
      <c r="I6" s="10"/>
    </row>
    <row r="7" spans="1:9" ht="16.5" customHeight="1" x14ac:dyDescent="0.2">
      <c r="A7" s="118" t="s">
        <v>14</v>
      </c>
      <c r="B7" s="119" t="s">
        <v>15</v>
      </c>
      <c r="C7" s="12" t="s">
        <v>16</v>
      </c>
      <c r="D7" s="7" t="s">
        <v>17</v>
      </c>
      <c r="E7" s="13">
        <v>600</v>
      </c>
      <c r="F7" s="13"/>
      <c r="G7" s="13">
        <v>720000</v>
      </c>
      <c r="H7" s="13"/>
      <c r="I7" s="13">
        <v>720000</v>
      </c>
    </row>
    <row r="8" spans="1:9" x14ac:dyDescent="0.2">
      <c r="A8" s="118"/>
      <c r="B8" s="119"/>
      <c r="C8" s="12" t="s">
        <v>18</v>
      </c>
      <c r="D8" s="7" t="s">
        <v>17</v>
      </c>
      <c r="E8" s="13">
        <v>500</v>
      </c>
      <c r="F8" s="13"/>
      <c r="G8" s="13">
        <v>350000</v>
      </c>
      <c r="H8" s="13"/>
      <c r="I8" s="13">
        <v>350000</v>
      </c>
    </row>
    <row r="9" spans="1:9" x14ac:dyDescent="0.2">
      <c r="A9" s="118"/>
      <c r="B9" s="119"/>
      <c r="C9" s="12" t="s">
        <v>19</v>
      </c>
      <c r="D9" s="7" t="s">
        <v>20</v>
      </c>
      <c r="E9" s="13">
        <v>500</v>
      </c>
      <c r="F9" s="13"/>
      <c r="G9" s="13">
        <v>600000</v>
      </c>
      <c r="H9" s="13"/>
      <c r="I9" s="13">
        <v>600000</v>
      </c>
    </row>
    <row r="10" spans="1:9" x14ac:dyDescent="0.2">
      <c r="A10" s="118"/>
      <c r="B10" s="119"/>
      <c r="C10" s="12" t="s">
        <v>21</v>
      </c>
      <c r="D10" s="7" t="s">
        <v>22</v>
      </c>
      <c r="E10" s="13">
        <v>81</v>
      </c>
      <c r="F10" s="13"/>
      <c r="G10" s="13">
        <v>20250</v>
      </c>
      <c r="H10" s="13"/>
      <c r="I10" s="13">
        <v>20250</v>
      </c>
    </row>
    <row r="11" spans="1:9" ht="16.5" customHeight="1" x14ac:dyDescent="0.2">
      <c r="A11" s="110" t="s">
        <v>23</v>
      </c>
      <c r="B11" s="110"/>
      <c r="C11" s="110"/>
      <c r="D11" s="7"/>
      <c r="E11" s="7"/>
      <c r="F11" s="7" t="s">
        <v>24</v>
      </c>
      <c r="G11" s="15">
        <f>SUM(G7:G10)</f>
        <v>1690250</v>
      </c>
      <c r="H11" s="15">
        <f>SUM(H7:H10)</f>
        <v>0</v>
      </c>
      <c r="I11" s="15">
        <f>SUM(I7:I10)</f>
        <v>1690250</v>
      </c>
    </row>
    <row r="12" spans="1:9" ht="16.5" customHeight="1" x14ac:dyDescent="0.25">
      <c r="A12" s="118" t="s">
        <v>25</v>
      </c>
      <c r="B12" s="119" t="s">
        <v>26</v>
      </c>
      <c r="C12" s="12" t="s">
        <v>27</v>
      </c>
      <c r="D12" s="7" t="s">
        <v>17</v>
      </c>
      <c r="E12" s="13">
        <v>1400</v>
      </c>
      <c r="F12" s="13"/>
      <c r="G12" s="13">
        <v>2660000</v>
      </c>
      <c r="H12" s="16"/>
      <c r="I12" s="13">
        <v>2660000</v>
      </c>
    </row>
    <row r="13" spans="1:9" x14ac:dyDescent="0.25">
      <c r="A13" s="118"/>
      <c r="B13" s="119"/>
      <c r="C13" s="12" t="s">
        <v>28</v>
      </c>
      <c r="D13" s="7" t="s">
        <v>17</v>
      </c>
      <c r="E13" s="13">
        <v>140</v>
      </c>
      <c r="F13" s="13"/>
      <c r="G13" s="13">
        <v>98000</v>
      </c>
      <c r="H13" s="16"/>
      <c r="I13" s="13">
        <v>98000</v>
      </c>
    </row>
    <row r="14" spans="1:9" x14ac:dyDescent="0.25">
      <c r="A14" s="118"/>
      <c r="B14" s="119"/>
      <c r="C14" s="12" t="s">
        <v>29</v>
      </c>
      <c r="D14" s="7" t="s">
        <v>20</v>
      </c>
      <c r="E14" s="13">
        <v>260</v>
      </c>
      <c r="F14" s="13"/>
      <c r="G14" s="13">
        <v>312000</v>
      </c>
      <c r="H14" s="16"/>
      <c r="I14" s="13">
        <v>312000</v>
      </c>
    </row>
    <row r="15" spans="1:9" x14ac:dyDescent="0.25">
      <c r="A15" s="118"/>
      <c r="B15" s="119"/>
      <c r="C15" s="12" t="s">
        <v>30</v>
      </c>
      <c r="D15" s="7" t="s">
        <v>17</v>
      </c>
      <c r="E15" s="13">
        <v>200</v>
      </c>
      <c r="F15" s="13"/>
      <c r="G15" s="13">
        <v>340000</v>
      </c>
      <c r="H15" s="16"/>
      <c r="I15" s="13">
        <v>340000</v>
      </c>
    </row>
    <row r="16" spans="1:9" x14ac:dyDescent="0.25">
      <c r="A16" s="118"/>
      <c r="B16" s="119"/>
      <c r="C16" s="12" t="s">
        <v>31</v>
      </c>
      <c r="D16" s="7" t="s">
        <v>32</v>
      </c>
      <c r="E16" s="13">
        <v>10</v>
      </c>
      <c r="F16" s="13"/>
      <c r="G16" s="13">
        <v>150000</v>
      </c>
      <c r="H16" s="16"/>
      <c r="I16" s="13">
        <v>150000</v>
      </c>
    </row>
    <row r="17" spans="1:9" x14ac:dyDescent="0.25">
      <c r="A17" s="118"/>
      <c r="B17" s="119"/>
      <c r="C17" s="12" t="s">
        <v>33</v>
      </c>
      <c r="D17" s="7" t="s">
        <v>20</v>
      </c>
      <c r="E17" s="13">
        <v>120</v>
      </c>
      <c r="F17" s="13"/>
      <c r="G17" s="13">
        <v>144000</v>
      </c>
      <c r="H17" s="16"/>
      <c r="I17" s="13">
        <v>144000</v>
      </c>
    </row>
    <row r="18" spans="1:9" x14ac:dyDescent="0.25">
      <c r="A18" s="118"/>
      <c r="B18" s="119"/>
      <c r="C18" s="12" t="s">
        <v>21</v>
      </c>
      <c r="D18" s="7" t="s">
        <v>22</v>
      </c>
      <c r="E18" s="13">
        <v>101</v>
      </c>
      <c r="F18" s="13"/>
      <c r="G18" s="13">
        <v>25250</v>
      </c>
      <c r="H18" s="16"/>
      <c r="I18" s="13">
        <v>25250</v>
      </c>
    </row>
    <row r="19" spans="1:9" ht="16.5" customHeight="1" x14ac:dyDescent="0.2">
      <c r="A19" s="110" t="s">
        <v>23</v>
      </c>
      <c r="B19" s="110"/>
      <c r="C19" s="110"/>
      <c r="D19" s="7"/>
      <c r="E19" s="7"/>
      <c r="F19" s="7" t="s">
        <v>24</v>
      </c>
      <c r="G19" s="15">
        <f>SUM(G12:G18)</f>
        <v>3729250</v>
      </c>
      <c r="H19" s="15">
        <f>SUM(H12:H18)</f>
        <v>0</v>
      </c>
      <c r="I19" s="15">
        <f>SUM(I12:I18)</f>
        <v>3729250</v>
      </c>
    </row>
    <row r="20" spans="1:9" ht="16.5" customHeight="1" x14ac:dyDescent="0.2">
      <c r="A20" s="118" t="s">
        <v>34</v>
      </c>
      <c r="B20" s="119" t="s">
        <v>35</v>
      </c>
      <c r="C20" s="17" t="s">
        <v>36</v>
      </c>
      <c r="D20" s="7" t="s">
        <v>17</v>
      </c>
      <c r="E20" s="7">
        <v>750</v>
      </c>
      <c r="F20" s="7"/>
      <c r="G20" s="18">
        <v>1425000</v>
      </c>
      <c r="H20" s="15"/>
      <c r="I20" s="18">
        <v>1425000</v>
      </c>
    </row>
    <row r="21" spans="1:9" x14ac:dyDescent="0.2">
      <c r="A21" s="118"/>
      <c r="B21" s="119"/>
      <c r="C21" s="12" t="s">
        <v>37</v>
      </c>
      <c r="D21" s="7" t="s">
        <v>20</v>
      </c>
      <c r="E21" s="7">
        <v>270</v>
      </c>
      <c r="F21" s="7"/>
      <c r="G21" s="18">
        <v>324000</v>
      </c>
      <c r="H21" s="15"/>
      <c r="I21" s="18">
        <v>324000</v>
      </c>
    </row>
    <row r="22" spans="1:9" ht="31.5" x14ac:dyDescent="0.2">
      <c r="A22" s="118"/>
      <c r="B22" s="119"/>
      <c r="C22" s="12" t="s">
        <v>38</v>
      </c>
      <c r="D22" s="7" t="s">
        <v>39</v>
      </c>
      <c r="E22" s="7">
        <v>270</v>
      </c>
      <c r="F22" s="7"/>
      <c r="G22" s="18">
        <v>189000</v>
      </c>
      <c r="H22" s="18"/>
      <c r="I22" s="18">
        <v>189000</v>
      </c>
    </row>
    <row r="23" spans="1:9" x14ac:dyDescent="0.2">
      <c r="A23" s="118"/>
      <c r="B23" s="119"/>
      <c r="C23" s="12" t="s">
        <v>21</v>
      </c>
      <c r="D23" s="7" t="s">
        <v>22</v>
      </c>
      <c r="E23" s="7">
        <v>80</v>
      </c>
      <c r="F23" s="7"/>
      <c r="G23" s="18">
        <v>20000</v>
      </c>
      <c r="H23" s="18"/>
      <c r="I23" s="18">
        <v>20000</v>
      </c>
    </row>
    <row r="24" spans="1:9" ht="16.5" customHeight="1" x14ac:dyDescent="0.2">
      <c r="A24" s="110" t="s">
        <v>23</v>
      </c>
      <c r="B24" s="110"/>
      <c r="C24" s="110"/>
      <c r="D24" s="7"/>
      <c r="E24" s="7"/>
      <c r="F24" s="7" t="s">
        <v>24</v>
      </c>
      <c r="G24" s="19">
        <f>SUM(G20:G23)</f>
        <v>1958000</v>
      </c>
      <c r="H24" s="19">
        <f>SUM(H20:H23)</f>
        <v>0</v>
      </c>
      <c r="I24" s="19">
        <f>SUM(I20:I23)</f>
        <v>1958000</v>
      </c>
    </row>
    <row r="25" spans="1:9" ht="16.5" customHeight="1" x14ac:dyDescent="0.2">
      <c r="A25" s="118" t="s">
        <v>40</v>
      </c>
      <c r="B25" s="119" t="s">
        <v>41</v>
      </c>
      <c r="C25" s="10" t="s">
        <v>42</v>
      </c>
      <c r="D25" s="7" t="s">
        <v>17</v>
      </c>
      <c r="E25" s="7">
        <v>125</v>
      </c>
      <c r="F25" s="7"/>
      <c r="G25" s="13">
        <v>150000</v>
      </c>
      <c r="H25" s="13"/>
      <c r="I25" s="13">
        <v>150000</v>
      </c>
    </row>
    <row r="26" spans="1:9" x14ac:dyDescent="0.2">
      <c r="A26" s="118"/>
      <c r="B26" s="119"/>
      <c r="C26" s="12" t="s">
        <v>43</v>
      </c>
      <c r="D26" s="7" t="s">
        <v>44</v>
      </c>
      <c r="E26" s="7">
        <v>100</v>
      </c>
      <c r="F26" s="7"/>
      <c r="G26" s="13">
        <v>120000</v>
      </c>
      <c r="H26" s="13"/>
      <c r="I26" s="13">
        <v>120000</v>
      </c>
    </row>
    <row r="27" spans="1:9" ht="31.5" x14ac:dyDescent="0.2">
      <c r="A27" s="118"/>
      <c r="B27" s="119"/>
      <c r="C27" s="12" t="s">
        <v>45</v>
      </c>
      <c r="D27" s="7" t="s">
        <v>17</v>
      </c>
      <c r="E27" s="7">
        <v>475</v>
      </c>
      <c r="F27" s="8"/>
      <c r="G27" s="7">
        <v>332500</v>
      </c>
      <c r="H27" s="7"/>
      <c r="I27" s="7">
        <v>332500</v>
      </c>
    </row>
    <row r="28" spans="1:9" ht="16.5" customHeight="1" x14ac:dyDescent="0.2">
      <c r="A28" s="110" t="s">
        <v>23</v>
      </c>
      <c r="B28" s="110"/>
      <c r="C28" s="110"/>
      <c r="D28" s="7"/>
      <c r="E28" s="15"/>
      <c r="F28" s="7" t="s">
        <v>24</v>
      </c>
      <c r="G28" s="15">
        <f>SUM(G25:G27)</f>
        <v>602500</v>
      </c>
      <c r="H28" s="15">
        <f>SUM(H25:H27)</f>
        <v>0</v>
      </c>
      <c r="I28" s="15">
        <f>SUM(I25:I27)</f>
        <v>602500</v>
      </c>
    </row>
    <row r="29" spans="1:9" ht="16.5" customHeight="1" x14ac:dyDescent="0.2">
      <c r="A29" s="118" t="s">
        <v>46</v>
      </c>
      <c r="B29" s="114" t="s">
        <v>47</v>
      </c>
      <c r="C29" s="12" t="s">
        <v>48</v>
      </c>
      <c r="D29" s="7" t="s">
        <v>17</v>
      </c>
      <c r="E29" s="7">
        <v>300</v>
      </c>
      <c r="F29" s="7"/>
      <c r="G29" s="13">
        <v>510000</v>
      </c>
      <c r="H29" s="13"/>
      <c r="I29" s="13">
        <v>510000</v>
      </c>
    </row>
    <row r="30" spans="1:9" x14ac:dyDescent="0.2">
      <c r="A30" s="118"/>
      <c r="B30" s="114"/>
      <c r="C30" s="12" t="s">
        <v>28</v>
      </c>
      <c r="D30" s="7" t="s">
        <v>17</v>
      </c>
      <c r="E30" s="7">
        <v>410</v>
      </c>
      <c r="F30" s="7"/>
      <c r="G30" s="13">
        <v>287000</v>
      </c>
      <c r="H30" s="13"/>
      <c r="I30" s="13">
        <v>287000</v>
      </c>
    </row>
    <row r="31" spans="1:9" x14ac:dyDescent="0.2">
      <c r="A31" s="118"/>
      <c r="B31" s="114"/>
      <c r="C31" s="12" t="s">
        <v>49</v>
      </c>
      <c r="D31" s="7" t="s">
        <v>17</v>
      </c>
      <c r="E31" s="13">
        <v>210</v>
      </c>
      <c r="F31" s="13"/>
      <c r="G31" s="13">
        <v>252000</v>
      </c>
      <c r="H31" s="13"/>
      <c r="I31" s="13">
        <v>252000</v>
      </c>
    </row>
    <row r="32" spans="1:9" x14ac:dyDescent="0.2">
      <c r="A32" s="118"/>
      <c r="B32" s="114"/>
      <c r="C32" s="12" t="s">
        <v>50</v>
      </c>
      <c r="D32" s="7" t="s">
        <v>20</v>
      </c>
      <c r="E32" s="13">
        <v>410</v>
      </c>
      <c r="F32" s="13"/>
      <c r="G32" s="13">
        <v>492000</v>
      </c>
      <c r="H32" s="13"/>
      <c r="I32" s="13">
        <v>492000</v>
      </c>
    </row>
    <row r="33" spans="1:9" x14ac:dyDescent="0.2">
      <c r="A33" s="118"/>
      <c r="B33" s="114"/>
      <c r="C33" s="12" t="s">
        <v>51</v>
      </c>
      <c r="D33" s="7" t="s">
        <v>39</v>
      </c>
      <c r="E33" s="13">
        <v>30</v>
      </c>
      <c r="F33" s="13"/>
      <c r="G33" s="13">
        <v>30000</v>
      </c>
      <c r="H33" s="13"/>
      <c r="I33" s="13">
        <v>30000</v>
      </c>
    </row>
    <row r="34" spans="1:9" x14ac:dyDescent="0.2">
      <c r="A34" s="118"/>
      <c r="B34" s="114"/>
      <c r="C34" s="12" t="s">
        <v>21</v>
      </c>
      <c r="D34" s="7" t="s">
        <v>22</v>
      </c>
      <c r="E34" s="13">
        <v>13</v>
      </c>
      <c r="F34" s="13"/>
      <c r="G34" s="13">
        <v>3250</v>
      </c>
      <c r="H34" s="13"/>
      <c r="I34" s="13">
        <v>3250</v>
      </c>
    </row>
    <row r="35" spans="1:9" ht="16.5" customHeight="1" x14ac:dyDescent="0.2">
      <c r="A35" s="110" t="s">
        <v>23</v>
      </c>
      <c r="B35" s="110"/>
      <c r="C35" s="110"/>
      <c r="D35" s="7"/>
      <c r="E35" s="7"/>
      <c r="F35" s="7" t="s">
        <v>24</v>
      </c>
      <c r="G35" s="15">
        <f>SUM(G29:G34)</f>
        <v>1574250</v>
      </c>
      <c r="H35" s="15">
        <f>SUM(H29:H34)</f>
        <v>0</v>
      </c>
      <c r="I35" s="15">
        <f>SUM(I29:I34)</f>
        <v>1574250</v>
      </c>
    </row>
    <row r="36" spans="1:9" ht="16.5" customHeight="1" x14ac:dyDescent="0.2">
      <c r="A36" s="118" t="s">
        <v>52</v>
      </c>
      <c r="B36" s="119" t="s">
        <v>53</v>
      </c>
      <c r="C36" s="12" t="s">
        <v>54</v>
      </c>
      <c r="D36" s="7" t="s">
        <v>17</v>
      </c>
      <c r="E36" s="7">
        <v>600</v>
      </c>
      <c r="F36" s="7"/>
      <c r="G36" s="13">
        <v>1140000</v>
      </c>
      <c r="H36" s="15"/>
      <c r="I36" s="13">
        <v>1140000</v>
      </c>
    </row>
    <row r="37" spans="1:9" x14ac:dyDescent="0.2">
      <c r="A37" s="118"/>
      <c r="B37" s="119"/>
      <c r="C37" s="12" t="s">
        <v>55</v>
      </c>
      <c r="D37" s="7" t="s">
        <v>17</v>
      </c>
      <c r="E37" s="7">
        <v>150</v>
      </c>
      <c r="F37" s="7"/>
      <c r="G37" s="13">
        <v>105000</v>
      </c>
      <c r="H37" s="15"/>
      <c r="I37" s="13">
        <v>105000</v>
      </c>
    </row>
    <row r="38" spans="1:9" ht="18.75" customHeight="1" x14ac:dyDescent="0.2">
      <c r="A38" s="118"/>
      <c r="B38" s="119"/>
      <c r="C38" s="12" t="s">
        <v>56</v>
      </c>
      <c r="D38" s="7" t="s">
        <v>20</v>
      </c>
      <c r="E38" s="7">
        <v>100</v>
      </c>
      <c r="F38" s="7"/>
      <c r="G38" s="13">
        <v>120000</v>
      </c>
      <c r="H38" s="15"/>
      <c r="I38" s="13">
        <v>120000</v>
      </c>
    </row>
    <row r="39" spans="1:9" ht="15.75" hidden="1" customHeight="1" x14ac:dyDescent="0.2">
      <c r="A39" s="118"/>
      <c r="B39" s="119"/>
      <c r="C39" s="17"/>
      <c r="D39" s="7"/>
      <c r="E39" s="7"/>
      <c r="F39" s="7"/>
      <c r="G39" s="13"/>
      <c r="H39" s="15">
        <f>SUM(G39)</f>
        <v>0</v>
      </c>
      <c r="I39" s="13"/>
    </row>
    <row r="40" spans="1:9" ht="15.75" hidden="1" customHeight="1" x14ac:dyDescent="0.2">
      <c r="A40" s="118"/>
      <c r="B40" s="119"/>
      <c r="C40" s="17"/>
      <c r="D40" s="7"/>
      <c r="E40" s="7"/>
      <c r="F40" s="7"/>
      <c r="G40" s="13"/>
      <c r="H40" s="15">
        <f>SUM(G40)</f>
        <v>0</v>
      </c>
      <c r="I40" s="13"/>
    </row>
    <row r="41" spans="1:9" ht="15.75" hidden="1" customHeight="1" x14ac:dyDescent="0.2">
      <c r="A41" s="118"/>
      <c r="B41" s="119"/>
      <c r="C41" s="17"/>
      <c r="D41" s="7"/>
      <c r="E41" s="7"/>
      <c r="F41" s="7"/>
      <c r="G41" s="13"/>
      <c r="H41" s="15">
        <f>SUM(G41)</f>
        <v>0</v>
      </c>
      <c r="I41" s="13"/>
    </row>
    <row r="42" spans="1:9" x14ac:dyDescent="0.2">
      <c r="A42" s="118"/>
      <c r="B42" s="119"/>
      <c r="C42" s="12" t="s">
        <v>21</v>
      </c>
      <c r="D42" s="7" t="s">
        <v>22</v>
      </c>
      <c r="E42" s="7">
        <v>15</v>
      </c>
      <c r="F42" s="7"/>
      <c r="G42" s="13">
        <v>3750</v>
      </c>
      <c r="H42" s="15"/>
      <c r="I42" s="13">
        <v>3750</v>
      </c>
    </row>
    <row r="43" spans="1:9" ht="16.5" customHeight="1" x14ac:dyDescent="0.2">
      <c r="A43" s="110" t="s">
        <v>23</v>
      </c>
      <c r="B43" s="110"/>
      <c r="C43" s="110"/>
      <c r="D43" s="7"/>
      <c r="E43" s="7"/>
      <c r="F43" s="7" t="s">
        <v>24</v>
      </c>
      <c r="G43" s="15">
        <f>SUM(G36:G42)</f>
        <v>1368750</v>
      </c>
      <c r="H43" s="15">
        <f>SUM(H36:H42)</f>
        <v>0</v>
      </c>
      <c r="I43" s="15">
        <f>SUM(I36:I42)</f>
        <v>1368750</v>
      </c>
    </row>
    <row r="44" spans="1:9" ht="16.5" customHeight="1" x14ac:dyDescent="0.2">
      <c r="A44" s="118" t="s">
        <v>57</v>
      </c>
      <c r="B44" s="119" t="s">
        <v>58</v>
      </c>
      <c r="C44" s="12" t="s">
        <v>16</v>
      </c>
      <c r="D44" s="7" t="s">
        <v>17</v>
      </c>
      <c r="E44" s="7">
        <v>1125</v>
      </c>
      <c r="F44" s="7"/>
      <c r="G44" s="13">
        <v>1350000</v>
      </c>
      <c r="H44" s="13"/>
      <c r="I44" s="13">
        <v>1350000</v>
      </c>
    </row>
    <row r="45" spans="1:9" x14ac:dyDescent="0.2">
      <c r="A45" s="118"/>
      <c r="B45" s="119"/>
      <c r="C45" s="12" t="s">
        <v>55</v>
      </c>
      <c r="D45" s="7" t="s">
        <v>17</v>
      </c>
      <c r="E45" s="7">
        <v>900</v>
      </c>
      <c r="F45" s="7"/>
      <c r="G45" s="13">
        <v>630000</v>
      </c>
      <c r="H45" s="13"/>
      <c r="I45" s="13">
        <v>630000</v>
      </c>
    </row>
    <row r="46" spans="1:9" x14ac:dyDescent="0.2">
      <c r="A46" s="118"/>
      <c r="B46" s="119"/>
      <c r="C46" s="12" t="s">
        <v>56</v>
      </c>
      <c r="D46" s="7" t="s">
        <v>20</v>
      </c>
      <c r="E46" s="7">
        <v>900</v>
      </c>
      <c r="F46" s="7"/>
      <c r="G46" s="13">
        <v>1080000</v>
      </c>
      <c r="H46" s="13"/>
      <c r="I46" s="13">
        <v>1080000</v>
      </c>
    </row>
    <row r="47" spans="1:9" ht="16.5" customHeight="1" x14ac:dyDescent="0.2">
      <c r="A47" s="110" t="s">
        <v>23</v>
      </c>
      <c r="B47" s="110"/>
      <c r="C47" s="110"/>
      <c r="D47" s="7"/>
      <c r="E47" s="7"/>
      <c r="F47" s="7" t="s">
        <v>24</v>
      </c>
      <c r="G47" s="15">
        <f>SUM(G44:G46)</f>
        <v>3060000</v>
      </c>
      <c r="H47" s="15">
        <f>SUM(H44:H46)</f>
        <v>0</v>
      </c>
      <c r="I47" s="15">
        <f>SUM(I44:I46)</f>
        <v>3060000</v>
      </c>
    </row>
    <row r="48" spans="1:9" ht="16.5" customHeight="1" x14ac:dyDescent="0.2">
      <c r="A48" s="118" t="s">
        <v>59</v>
      </c>
      <c r="B48" s="119" t="s">
        <v>60</v>
      </c>
      <c r="C48" s="12" t="s">
        <v>61</v>
      </c>
      <c r="D48" s="7" t="s">
        <v>17</v>
      </c>
      <c r="E48" s="7">
        <v>950</v>
      </c>
      <c r="F48" s="7"/>
      <c r="G48" s="13">
        <v>1140000</v>
      </c>
      <c r="H48" s="13"/>
      <c r="I48" s="13">
        <v>1140000</v>
      </c>
    </row>
    <row r="49" spans="1:256" x14ac:dyDescent="0.2">
      <c r="A49" s="118"/>
      <c r="B49" s="119"/>
      <c r="C49" s="12" t="s">
        <v>62</v>
      </c>
      <c r="D49" s="7" t="s">
        <v>44</v>
      </c>
      <c r="E49" s="7">
        <v>760</v>
      </c>
      <c r="F49" s="7"/>
      <c r="G49" s="13">
        <v>912000</v>
      </c>
      <c r="H49" s="13"/>
      <c r="I49" s="13">
        <v>912000</v>
      </c>
    </row>
    <row r="50" spans="1:256" x14ac:dyDescent="0.2">
      <c r="A50" s="118"/>
      <c r="B50" s="119"/>
      <c r="C50" s="12" t="s">
        <v>63</v>
      </c>
      <c r="D50" s="7" t="s">
        <v>17</v>
      </c>
      <c r="E50" s="7">
        <v>410</v>
      </c>
      <c r="F50" s="7"/>
      <c r="G50" s="13">
        <v>779000</v>
      </c>
      <c r="H50" s="13"/>
      <c r="I50" s="13">
        <v>779000</v>
      </c>
    </row>
    <row r="51" spans="1:256" x14ac:dyDescent="0.25">
      <c r="A51" s="118"/>
      <c r="B51" s="119"/>
      <c r="C51" s="12" t="s">
        <v>55</v>
      </c>
      <c r="D51" s="7" t="s">
        <v>44</v>
      </c>
      <c r="E51" s="7">
        <v>760</v>
      </c>
      <c r="F51" s="7"/>
      <c r="G51" s="20">
        <v>532000</v>
      </c>
      <c r="H51" s="13"/>
      <c r="I51" s="20">
        <v>532000</v>
      </c>
    </row>
    <row r="52" spans="1:256" x14ac:dyDescent="0.2">
      <c r="A52" s="118"/>
      <c r="B52" s="119"/>
      <c r="C52" s="12" t="s">
        <v>21</v>
      </c>
      <c r="D52" s="7" t="s">
        <v>22</v>
      </c>
      <c r="E52" s="7">
        <v>46</v>
      </c>
      <c r="F52" s="7"/>
      <c r="G52" s="13">
        <v>11500</v>
      </c>
      <c r="H52" s="13"/>
      <c r="I52" s="13">
        <v>11500</v>
      </c>
    </row>
    <row r="53" spans="1:256" ht="16.5" customHeight="1" x14ac:dyDescent="0.2">
      <c r="A53" s="110" t="s">
        <v>23</v>
      </c>
      <c r="B53" s="110"/>
      <c r="C53" s="110"/>
      <c r="D53" s="7"/>
      <c r="E53" s="7"/>
      <c r="F53" s="7" t="s">
        <v>24</v>
      </c>
      <c r="G53" s="15">
        <f>SUM(G48:G52)</f>
        <v>3374500</v>
      </c>
      <c r="H53" s="15">
        <v>0</v>
      </c>
      <c r="I53" s="15">
        <f>SUM(I48:I52)</f>
        <v>3374500</v>
      </c>
    </row>
    <row r="54" spans="1:256" ht="16.5" customHeight="1" x14ac:dyDescent="0.2">
      <c r="A54" s="118" t="s">
        <v>64</v>
      </c>
      <c r="B54" s="119" t="s">
        <v>65</v>
      </c>
      <c r="C54" s="12" t="s">
        <v>16</v>
      </c>
      <c r="D54" s="7" t="s">
        <v>20</v>
      </c>
      <c r="E54" s="7">
        <v>660</v>
      </c>
      <c r="F54" s="7"/>
      <c r="G54" s="13">
        <v>792000</v>
      </c>
      <c r="H54" s="15"/>
      <c r="I54" s="13">
        <v>792000</v>
      </c>
    </row>
    <row r="55" spans="1:256" x14ac:dyDescent="0.2">
      <c r="A55" s="118"/>
      <c r="B55" s="119"/>
      <c r="C55" s="12" t="s">
        <v>66</v>
      </c>
      <c r="D55" s="7" t="s">
        <v>17</v>
      </c>
      <c r="E55" s="7">
        <v>600</v>
      </c>
      <c r="F55" s="7"/>
      <c r="G55" s="13">
        <v>720000</v>
      </c>
      <c r="H55" s="15"/>
      <c r="I55" s="13">
        <v>720000</v>
      </c>
    </row>
    <row r="56" spans="1:256" x14ac:dyDescent="0.2">
      <c r="A56" s="118"/>
      <c r="B56" s="119"/>
      <c r="C56" s="12" t="s">
        <v>55</v>
      </c>
      <c r="D56" s="7" t="s">
        <v>17</v>
      </c>
      <c r="E56" s="7">
        <v>600</v>
      </c>
      <c r="F56" s="7"/>
      <c r="G56" s="13">
        <v>420000</v>
      </c>
      <c r="H56" s="15"/>
      <c r="I56" s="13">
        <v>420000</v>
      </c>
    </row>
    <row r="57" spans="1:256" x14ac:dyDescent="0.2">
      <c r="A57" s="118"/>
      <c r="B57" s="119"/>
      <c r="C57" s="12" t="s">
        <v>21</v>
      </c>
      <c r="D57" s="7" t="s">
        <v>22</v>
      </c>
      <c r="E57" s="7">
        <v>35</v>
      </c>
      <c r="F57" s="7"/>
      <c r="G57" s="13">
        <v>8750</v>
      </c>
      <c r="H57" s="15"/>
      <c r="I57" s="13">
        <v>8750</v>
      </c>
    </row>
    <row r="58" spans="1:256" ht="16.5" customHeight="1" x14ac:dyDescent="0.2">
      <c r="A58" s="110" t="s">
        <v>23</v>
      </c>
      <c r="B58" s="110"/>
      <c r="C58" s="110"/>
      <c r="D58" s="7"/>
      <c r="E58" s="7"/>
      <c r="F58" s="7" t="s">
        <v>24</v>
      </c>
      <c r="G58" s="15">
        <f>SUM(G54:G57)</f>
        <v>1940750</v>
      </c>
      <c r="H58" s="15">
        <v>0</v>
      </c>
      <c r="I58" s="15">
        <f>SUM(I54:I57)</f>
        <v>1940750</v>
      </c>
    </row>
    <row r="59" spans="1:256" ht="16.5" customHeight="1" x14ac:dyDescent="0.2">
      <c r="A59" s="118" t="s">
        <v>67</v>
      </c>
      <c r="B59" s="119" t="s">
        <v>68</v>
      </c>
      <c r="C59" s="12" t="s">
        <v>69</v>
      </c>
      <c r="D59" s="7" t="s">
        <v>17</v>
      </c>
      <c r="E59" s="13">
        <v>2640</v>
      </c>
      <c r="F59" s="13"/>
      <c r="G59" s="13">
        <v>5016000</v>
      </c>
      <c r="H59" s="13"/>
      <c r="I59" s="13">
        <v>5016000</v>
      </c>
    </row>
    <row r="60" spans="1:256" x14ac:dyDescent="0.2">
      <c r="A60" s="118"/>
      <c r="B60" s="119"/>
      <c r="C60" s="12" t="s">
        <v>70</v>
      </c>
      <c r="D60" s="7" t="s">
        <v>44</v>
      </c>
      <c r="E60" s="13">
        <v>630</v>
      </c>
      <c r="F60" s="13"/>
      <c r="G60" s="13">
        <v>756000</v>
      </c>
      <c r="H60" s="13"/>
      <c r="I60" s="13">
        <v>756000</v>
      </c>
    </row>
    <row r="61" spans="1:256" ht="31.5" x14ac:dyDescent="0.2">
      <c r="A61" s="118"/>
      <c r="B61" s="119"/>
      <c r="C61" s="12" t="s">
        <v>71</v>
      </c>
      <c r="D61" s="7" t="s">
        <v>17</v>
      </c>
      <c r="E61" s="13">
        <v>630</v>
      </c>
      <c r="F61" s="13"/>
      <c r="G61" s="13">
        <v>441000</v>
      </c>
      <c r="H61" s="13"/>
      <c r="I61" s="13">
        <v>441000</v>
      </c>
    </row>
    <row r="62" spans="1:256" ht="16.5" customHeight="1" x14ac:dyDescent="0.2">
      <c r="A62" s="110" t="s">
        <v>72</v>
      </c>
      <c r="B62" s="110"/>
      <c r="C62" s="110"/>
      <c r="D62" s="9"/>
      <c r="E62" s="9"/>
      <c r="F62" s="7" t="s">
        <v>24</v>
      </c>
      <c r="G62" s="21">
        <f>SUM(G59:G61)</f>
        <v>6213000</v>
      </c>
      <c r="H62" s="21">
        <f>SUM(H59:H61)</f>
        <v>0</v>
      </c>
      <c r="I62" s="21">
        <f>SUM(I59:I61)</f>
        <v>6213000</v>
      </c>
    </row>
    <row r="63" spans="1:256" s="23" customFormat="1" ht="16.5" customHeight="1" x14ac:dyDescent="0.2">
      <c r="A63" s="128" t="s">
        <v>73</v>
      </c>
      <c r="B63" s="119" t="s">
        <v>74</v>
      </c>
      <c r="C63" s="12" t="s">
        <v>75</v>
      </c>
      <c r="D63" s="7" t="s">
        <v>44</v>
      </c>
      <c r="E63" s="13">
        <v>40</v>
      </c>
      <c r="F63" s="13"/>
      <c r="G63" s="13">
        <v>48000</v>
      </c>
      <c r="H63" s="15"/>
      <c r="I63" s="13">
        <v>48000</v>
      </c>
      <c r="IV63" s="5"/>
    </row>
    <row r="64" spans="1:256" s="23" customFormat="1" x14ac:dyDescent="0.2">
      <c r="A64" s="128"/>
      <c r="B64" s="119"/>
      <c r="C64" s="12" t="s">
        <v>76</v>
      </c>
      <c r="D64" s="7" t="s">
        <v>17</v>
      </c>
      <c r="E64" s="13">
        <v>220</v>
      </c>
      <c r="F64" s="13"/>
      <c r="G64" s="13">
        <v>264000</v>
      </c>
      <c r="H64" s="15"/>
      <c r="I64" s="13">
        <v>264000</v>
      </c>
      <c r="IV64" s="5"/>
    </row>
    <row r="65" spans="1:256" s="23" customFormat="1" x14ac:dyDescent="0.2">
      <c r="A65" s="128"/>
      <c r="B65" s="119"/>
      <c r="C65" s="12" t="s">
        <v>77</v>
      </c>
      <c r="D65" s="7" t="s">
        <v>44</v>
      </c>
      <c r="E65" s="13">
        <v>330</v>
      </c>
      <c r="F65" s="13"/>
      <c r="G65" s="13">
        <v>396000</v>
      </c>
      <c r="H65" s="15"/>
      <c r="I65" s="13">
        <v>396000</v>
      </c>
      <c r="IV65" s="5"/>
    </row>
    <row r="66" spans="1:256" s="23" customFormat="1" ht="31.5" x14ac:dyDescent="0.2">
      <c r="A66" s="128"/>
      <c r="B66" s="119"/>
      <c r="C66" s="12" t="s">
        <v>71</v>
      </c>
      <c r="D66" s="7" t="s">
        <v>17</v>
      </c>
      <c r="E66" s="7">
        <v>160</v>
      </c>
      <c r="F66" s="13"/>
      <c r="G66" s="7">
        <v>112000</v>
      </c>
      <c r="H66" s="7"/>
      <c r="I66" s="7">
        <v>112000</v>
      </c>
      <c r="IV66" s="5"/>
    </row>
    <row r="67" spans="1:256" ht="16.5" customHeight="1" x14ac:dyDescent="0.2">
      <c r="A67" s="110" t="s">
        <v>72</v>
      </c>
      <c r="B67" s="110"/>
      <c r="C67" s="110"/>
      <c r="D67" s="9"/>
      <c r="E67" s="9"/>
      <c r="F67" s="7"/>
      <c r="G67" s="21">
        <f>SUM(G63:G66)</f>
        <v>820000</v>
      </c>
      <c r="H67" s="21"/>
      <c r="I67" s="21">
        <f>SUM(I63:I66)</f>
        <v>820000</v>
      </c>
    </row>
    <row r="68" spans="1:256" ht="16.5" customHeight="1" x14ac:dyDescent="0.2">
      <c r="A68" s="118" t="s">
        <v>78</v>
      </c>
      <c r="B68" s="119" t="s">
        <v>79</v>
      </c>
      <c r="C68" s="12" t="s">
        <v>48</v>
      </c>
      <c r="D68" s="7" t="s">
        <v>17</v>
      </c>
      <c r="E68" s="13">
        <v>50</v>
      </c>
      <c r="F68" s="13"/>
      <c r="G68" s="13">
        <v>85000</v>
      </c>
      <c r="H68" s="13"/>
      <c r="I68" s="13">
        <v>85000</v>
      </c>
    </row>
    <row r="69" spans="1:256" x14ac:dyDescent="0.2">
      <c r="A69" s="118"/>
      <c r="B69" s="119"/>
      <c r="C69" s="12" t="s">
        <v>70</v>
      </c>
      <c r="D69" s="7" t="s">
        <v>44</v>
      </c>
      <c r="E69" s="13">
        <v>46</v>
      </c>
      <c r="F69" s="13"/>
      <c r="G69" s="13">
        <v>55200</v>
      </c>
      <c r="H69" s="13"/>
      <c r="I69" s="13">
        <v>55200</v>
      </c>
    </row>
    <row r="70" spans="1:256" x14ac:dyDescent="0.2">
      <c r="A70" s="118"/>
      <c r="B70" s="119"/>
      <c r="C70" s="12" t="s">
        <v>80</v>
      </c>
      <c r="D70" s="7" t="s">
        <v>20</v>
      </c>
      <c r="E70" s="13">
        <v>228</v>
      </c>
      <c r="F70" s="13"/>
      <c r="G70" s="13">
        <v>273600</v>
      </c>
      <c r="H70" s="13"/>
      <c r="I70" s="13">
        <v>273600</v>
      </c>
    </row>
    <row r="71" spans="1:256" x14ac:dyDescent="0.2">
      <c r="A71" s="118"/>
      <c r="B71" s="119"/>
      <c r="C71" s="12" t="s">
        <v>81</v>
      </c>
      <c r="D71" s="7" t="s">
        <v>20</v>
      </c>
      <c r="E71" s="13">
        <v>192</v>
      </c>
      <c r="F71" s="13"/>
      <c r="G71" s="13">
        <v>115200</v>
      </c>
      <c r="H71" s="13"/>
      <c r="I71" s="13">
        <v>115200</v>
      </c>
    </row>
    <row r="72" spans="1:256" ht="31.5" x14ac:dyDescent="0.2">
      <c r="A72" s="118"/>
      <c r="B72" s="119"/>
      <c r="C72" s="12" t="s">
        <v>71</v>
      </c>
      <c r="D72" s="7" t="s">
        <v>17</v>
      </c>
      <c r="E72" s="13">
        <v>700</v>
      </c>
      <c r="F72" s="13"/>
      <c r="G72" s="13">
        <v>490000</v>
      </c>
      <c r="H72" s="13"/>
      <c r="I72" s="13">
        <v>490000</v>
      </c>
    </row>
    <row r="73" spans="1:256" ht="16.5" customHeight="1" x14ac:dyDescent="0.2">
      <c r="A73" s="110" t="s">
        <v>72</v>
      </c>
      <c r="B73" s="110"/>
      <c r="C73" s="110"/>
      <c r="D73" s="9"/>
      <c r="E73" s="9"/>
      <c r="F73" s="7" t="s">
        <v>24</v>
      </c>
      <c r="G73" s="21">
        <f>SUM(G68:G72)</f>
        <v>1019000</v>
      </c>
      <c r="H73" s="21">
        <f>SUM(H68:H72)</f>
        <v>0</v>
      </c>
      <c r="I73" s="21">
        <f>SUM(I68:I72)</f>
        <v>1019000</v>
      </c>
    </row>
    <row r="74" spans="1:256" ht="16.5" customHeight="1" x14ac:dyDescent="0.2">
      <c r="A74" s="118" t="s">
        <v>82</v>
      </c>
      <c r="B74" s="119" t="s">
        <v>83</v>
      </c>
      <c r="C74" s="12" t="s">
        <v>54</v>
      </c>
      <c r="D74" s="7" t="s">
        <v>17</v>
      </c>
      <c r="E74" s="13">
        <v>200</v>
      </c>
      <c r="F74" s="13"/>
      <c r="G74" s="13">
        <v>380000</v>
      </c>
      <c r="H74" s="13"/>
      <c r="I74" s="13">
        <v>380000</v>
      </c>
    </row>
    <row r="75" spans="1:256" x14ac:dyDescent="0.2">
      <c r="A75" s="118"/>
      <c r="B75" s="119"/>
      <c r="C75" s="12" t="s">
        <v>70</v>
      </c>
      <c r="D75" s="7" t="s">
        <v>44</v>
      </c>
      <c r="E75" s="13">
        <v>495</v>
      </c>
      <c r="F75" s="13"/>
      <c r="G75" s="13">
        <v>594000</v>
      </c>
      <c r="H75" s="13"/>
      <c r="I75" s="13">
        <v>594000</v>
      </c>
    </row>
    <row r="76" spans="1:256" x14ac:dyDescent="0.2">
      <c r="A76" s="118"/>
      <c r="B76" s="119"/>
      <c r="C76" s="12" t="s">
        <v>80</v>
      </c>
      <c r="D76" s="7" t="s">
        <v>20</v>
      </c>
      <c r="E76" s="13">
        <v>80</v>
      </c>
      <c r="F76" s="13"/>
      <c r="G76" s="13">
        <v>96000</v>
      </c>
      <c r="H76" s="13"/>
      <c r="I76" s="13">
        <v>96000</v>
      </c>
    </row>
    <row r="77" spans="1:256" x14ac:dyDescent="0.2">
      <c r="A77" s="118"/>
      <c r="B77" s="119"/>
      <c r="C77" s="12" t="s">
        <v>16</v>
      </c>
      <c r="D77" s="7" t="s">
        <v>17</v>
      </c>
      <c r="E77" s="13">
        <v>150</v>
      </c>
      <c r="F77" s="13"/>
      <c r="G77" s="13">
        <v>180000</v>
      </c>
      <c r="H77" s="13"/>
      <c r="I77" s="13">
        <v>180000</v>
      </c>
    </row>
    <row r="78" spans="1:256" ht="31.5" x14ac:dyDescent="0.2">
      <c r="A78" s="118"/>
      <c r="B78" s="119"/>
      <c r="C78" s="12" t="s">
        <v>71</v>
      </c>
      <c r="D78" s="7" t="s">
        <v>17</v>
      </c>
      <c r="E78" s="13">
        <v>1100</v>
      </c>
      <c r="F78" s="13"/>
      <c r="G78" s="13">
        <v>770000</v>
      </c>
      <c r="H78" s="13"/>
      <c r="I78" s="13">
        <v>770000</v>
      </c>
    </row>
    <row r="79" spans="1:256" ht="16.5" customHeight="1" x14ac:dyDescent="0.2">
      <c r="A79" s="110" t="s">
        <v>72</v>
      </c>
      <c r="B79" s="110"/>
      <c r="C79" s="110"/>
      <c r="D79" s="9"/>
      <c r="E79" s="9"/>
      <c r="F79" s="7" t="s">
        <v>24</v>
      </c>
      <c r="G79" s="21">
        <f>SUM(G74:G78)</f>
        <v>2020000</v>
      </c>
      <c r="H79" s="21">
        <f>SUM(H74:H78)</f>
        <v>0</v>
      </c>
      <c r="I79" s="21">
        <f>SUM(I74:I78)</f>
        <v>2020000</v>
      </c>
    </row>
    <row r="80" spans="1:256" ht="16.5" customHeight="1" x14ac:dyDescent="0.2">
      <c r="A80" s="118" t="s">
        <v>84</v>
      </c>
      <c r="B80" s="119" t="s">
        <v>85</v>
      </c>
      <c r="C80" s="12" t="s">
        <v>69</v>
      </c>
      <c r="D80" s="7" t="s">
        <v>17</v>
      </c>
      <c r="E80" s="13">
        <v>910</v>
      </c>
      <c r="F80" s="13"/>
      <c r="G80" s="13">
        <v>1729000</v>
      </c>
      <c r="H80" s="13"/>
      <c r="I80" s="13">
        <v>1729000</v>
      </c>
    </row>
    <row r="81" spans="1:9" x14ac:dyDescent="0.2">
      <c r="A81" s="118"/>
      <c r="B81" s="119"/>
      <c r="C81" s="12" t="s">
        <v>70</v>
      </c>
      <c r="D81" s="7" t="s">
        <v>44</v>
      </c>
      <c r="E81" s="13">
        <v>335</v>
      </c>
      <c r="F81" s="13"/>
      <c r="G81" s="13">
        <v>402000</v>
      </c>
      <c r="H81" s="13"/>
      <c r="I81" s="13">
        <v>402000</v>
      </c>
    </row>
    <row r="82" spans="1:9" ht="31.5" x14ac:dyDescent="0.2">
      <c r="A82" s="118"/>
      <c r="B82" s="119"/>
      <c r="C82" s="12" t="s">
        <v>71</v>
      </c>
      <c r="D82" s="7" t="s">
        <v>17</v>
      </c>
      <c r="E82" s="13">
        <v>400</v>
      </c>
      <c r="F82" s="13"/>
      <c r="G82" s="13">
        <v>280000</v>
      </c>
      <c r="H82" s="13"/>
      <c r="I82" s="13">
        <v>280000</v>
      </c>
    </row>
    <row r="83" spans="1:9" ht="16.5" customHeight="1" x14ac:dyDescent="0.2">
      <c r="A83" s="110" t="s">
        <v>72</v>
      </c>
      <c r="B83" s="110"/>
      <c r="C83" s="110"/>
      <c r="D83" s="9"/>
      <c r="E83" s="9"/>
      <c r="F83" s="7" t="s">
        <v>24</v>
      </c>
      <c r="G83" s="21">
        <f>SUM(G80:G82)</f>
        <v>2411000</v>
      </c>
      <c r="H83" s="21">
        <f>SUM(H80:H82)</f>
        <v>0</v>
      </c>
      <c r="I83" s="21">
        <f>SUM(I80:I82)</f>
        <v>2411000</v>
      </c>
    </row>
    <row r="84" spans="1:9" ht="16.5" customHeight="1" x14ac:dyDescent="0.2">
      <c r="A84" s="123" t="s">
        <v>86</v>
      </c>
      <c r="B84" s="123"/>
      <c r="C84" s="123"/>
      <c r="D84" s="7" t="s">
        <v>17</v>
      </c>
      <c r="E84" s="13">
        <f>E12+E20+E36+E50+E59+E74+E80</f>
        <v>6910</v>
      </c>
      <c r="F84" s="13"/>
      <c r="G84" s="13">
        <f>G12+G20+G36+G50+G59+G74+G80</f>
        <v>13129000</v>
      </c>
      <c r="H84" s="13"/>
      <c r="I84" s="13">
        <f>I12+I20+I36+I50+I59+I74+I80</f>
        <v>13129000</v>
      </c>
    </row>
    <row r="85" spans="1:9" ht="16.5" customHeight="1" x14ac:dyDescent="0.2">
      <c r="A85" s="123" t="s">
        <v>87</v>
      </c>
      <c r="B85" s="123"/>
      <c r="C85" s="123"/>
      <c r="D85" s="7" t="s">
        <v>20</v>
      </c>
      <c r="E85" s="13">
        <f>E9+E14+E21+E26+E32+E38+E46+E49+E55+E60+E69+E65+E75+E81</f>
        <v>5736</v>
      </c>
      <c r="F85" s="13"/>
      <c r="G85" s="13">
        <f>G9+G14+G21+G26+G32+G38+G46+G49+G55+G60+G69+G65+G75+G81</f>
        <v>6883200</v>
      </c>
      <c r="H85" s="13"/>
      <c r="I85" s="13">
        <f>I9+I14+I21+I26+I32+I38+I46+I49+I55+I60+I69+I65+I75+I81</f>
        <v>6883200</v>
      </c>
    </row>
    <row r="86" spans="1:9" ht="16.5" customHeight="1" x14ac:dyDescent="0.2">
      <c r="A86" s="123" t="s">
        <v>88</v>
      </c>
      <c r="B86" s="123"/>
      <c r="C86" s="123"/>
      <c r="D86" s="7" t="s">
        <v>17</v>
      </c>
      <c r="E86" s="13">
        <f>E8+E13+E22+E27+E30+E37+E45+E51+E56+E61+E72+E66+E78+E82</f>
        <v>7195</v>
      </c>
      <c r="F86" s="13"/>
      <c r="G86" s="13">
        <f>G8+G13+G22+G27+G30+G37+G45+G51+G56+G61+G72+G66+G78+G82</f>
        <v>5036500</v>
      </c>
      <c r="H86" s="13"/>
      <c r="I86" s="13">
        <f>I8+I13+I22+I27+I30+I37+I45+I51+I56+I61+I72+I66+I78+I82</f>
        <v>5036500</v>
      </c>
    </row>
    <row r="87" spans="1:9" ht="16.5" customHeight="1" x14ac:dyDescent="0.2">
      <c r="A87" s="123" t="s">
        <v>89</v>
      </c>
      <c r="B87" s="123"/>
      <c r="C87" s="123"/>
      <c r="D87" s="7" t="s">
        <v>20</v>
      </c>
      <c r="E87" s="13">
        <f>E17+E70+E63+E76</f>
        <v>468</v>
      </c>
      <c r="F87" s="13"/>
      <c r="G87" s="13">
        <f>G17+G70+G63+G76</f>
        <v>561600</v>
      </c>
      <c r="H87" s="13"/>
      <c r="I87" s="13">
        <f>I17+I70+I63+I76</f>
        <v>561600</v>
      </c>
    </row>
    <row r="88" spans="1:9" ht="16.5" customHeight="1" x14ac:dyDescent="0.2">
      <c r="A88" s="123" t="s">
        <v>90</v>
      </c>
      <c r="B88" s="123"/>
      <c r="C88" s="123"/>
      <c r="D88" s="7" t="s">
        <v>17</v>
      </c>
      <c r="E88" s="13">
        <f>E7+E25+E31+E44+E48+E54+E64+E77</f>
        <v>4040</v>
      </c>
      <c r="F88" s="13"/>
      <c r="G88" s="13">
        <f>G7+G25+G31+G44+G48+G54+G64+G77</f>
        <v>4848000</v>
      </c>
      <c r="H88" s="13"/>
      <c r="I88" s="13">
        <f>I7+I25+I31+I44+I48+I54+I64+I77</f>
        <v>4848000</v>
      </c>
    </row>
    <row r="89" spans="1:9" ht="16.5" customHeight="1" x14ac:dyDescent="0.2">
      <c r="A89" s="114" t="s">
        <v>91</v>
      </c>
      <c r="B89" s="114"/>
      <c r="C89" s="114"/>
      <c r="D89" s="7" t="s">
        <v>17</v>
      </c>
      <c r="E89" s="13">
        <f>E33</f>
        <v>30</v>
      </c>
      <c r="F89" s="13"/>
      <c r="G89" s="13">
        <f>G33</f>
        <v>30000</v>
      </c>
      <c r="H89" s="13"/>
      <c r="I89" s="13">
        <f>I33</f>
        <v>30000</v>
      </c>
    </row>
    <row r="90" spans="1:9" ht="16.5" customHeight="1" x14ac:dyDescent="0.2">
      <c r="A90" s="114" t="s">
        <v>92</v>
      </c>
      <c r="B90" s="114"/>
      <c r="C90" s="114"/>
      <c r="D90" s="7" t="s">
        <v>17</v>
      </c>
      <c r="E90" s="7">
        <f>E29+E68+E15</f>
        <v>550</v>
      </c>
      <c r="F90" s="13"/>
      <c r="G90" s="7">
        <f>G29+G68+G15</f>
        <v>935000</v>
      </c>
      <c r="H90" s="13"/>
      <c r="I90" s="7">
        <f>I29+I68+I15</f>
        <v>935000</v>
      </c>
    </row>
    <row r="91" spans="1:9" ht="15.75" customHeight="1" x14ac:dyDescent="0.2">
      <c r="A91" s="116" t="s">
        <v>93</v>
      </c>
      <c r="B91" s="116"/>
      <c r="C91" s="116"/>
      <c r="D91" s="7" t="s">
        <v>20</v>
      </c>
      <c r="E91" s="7">
        <f>E71</f>
        <v>192</v>
      </c>
      <c r="F91" s="13"/>
      <c r="G91" s="7">
        <f>G71</f>
        <v>115200</v>
      </c>
      <c r="H91" s="13"/>
      <c r="I91" s="7">
        <f>I71</f>
        <v>115200</v>
      </c>
    </row>
    <row r="92" spans="1:9" ht="15.75" customHeight="1" x14ac:dyDescent="0.2">
      <c r="A92" s="116" t="s">
        <v>94</v>
      </c>
      <c r="B92" s="116"/>
      <c r="C92" s="116"/>
      <c r="D92" s="7" t="s">
        <v>32</v>
      </c>
      <c r="E92" s="7">
        <v>10</v>
      </c>
      <c r="F92" s="13"/>
      <c r="G92" s="7">
        <v>150000</v>
      </c>
      <c r="H92" s="13"/>
      <c r="I92" s="7">
        <v>150000</v>
      </c>
    </row>
    <row r="93" spans="1:9" ht="15.75" customHeight="1" x14ac:dyDescent="0.2">
      <c r="A93" s="114" t="s">
        <v>95</v>
      </c>
      <c r="B93" s="114"/>
      <c r="C93" s="114"/>
      <c r="D93" s="7" t="s">
        <v>22</v>
      </c>
      <c r="E93" s="13">
        <f>E10+E18+E23+E34+E42+E52+E57</f>
        <v>371</v>
      </c>
      <c r="F93" s="13"/>
      <c r="G93" s="13">
        <f>G10+G18+G23+G34+G42+G52+G57</f>
        <v>92750</v>
      </c>
      <c r="H93" s="13"/>
      <c r="I93" s="13">
        <f>I10+I18+I23+I34+I42+I52+I57</f>
        <v>92750</v>
      </c>
    </row>
    <row r="94" spans="1:9" ht="15.75" customHeight="1" x14ac:dyDescent="0.2">
      <c r="A94" s="110" t="s">
        <v>96</v>
      </c>
      <c r="B94" s="110"/>
      <c r="C94" s="110"/>
      <c r="D94" s="10"/>
      <c r="E94" s="13"/>
      <c r="F94" s="13"/>
      <c r="G94" s="15">
        <f>G11+G19+G24+G28+G35+G43+G47+G53+G58+G62+G67+G73+G79+G83</f>
        <v>31781250</v>
      </c>
      <c r="H94" s="15">
        <f>SUM(H84:H93)</f>
        <v>0</v>
      </c>
      <c r="I94" s="15">
        <f>I11+I19+I24+I28+I35+I43+I47+I53+I58+I62+I67+I73+I79+I83</f>
        <v>31781250</v>
      </c>
    </row>
    <row r="95" spans="1:9" s="24" customFormat="1" ht="26.25" customHeight="1" x14ac:dyDescent="0.25">
      <c r="A95" s="110"/>
      <c r="B95" s="110"/>
      <c r="C95" s="110"/>
      <c r="D95" s="110"/>
      <c r="E95" s="110"/>
      <c r="F95" s="110"/>
      <c r="G95" s="110"/>
      <c r="H95" s="110"/>
      <c r="I95" s="110"/>
    </row>
    <row r="96" spans="1:9" ht="18.75" customHeight="1" x14ac:dyDescent="0.25">
      <c r="A96" s="115" t="s">
        <v>97</v>
      </c>
      <c r="B96" s="115"/>
      <c r="C96" s="115"/>
      <c r="D96" s="25"/>
      <c r="E96" s="25"/>
      <c r="F96" s="26"/>
      <c r="G96" s="26"/>
      <c r="H96" s="26"/>
      <c r="I96" s="26"/>
    </row>
    <row r="97" spans="1:9" ht="17.25" hidden="1" customHeight="1" x14ac:dyDescent="0.2">
      <c r="A97" s="6"/>
      <c r="B97" s="10"/>
      <c r="C97" s="12"/>
      <c r="D97" s="7"/>
      <c r="E97" s="7"/>
      <c r="F97" s="10"/>
      <c r="G97" s="7"/>
      <c r="H97" s="10"/>
      <c r="I97" s="7"/>
    </row>
    <row r="98" spans="1:9" ht="15.75" hidden="1" customHeight="1" x14ac:dyDescent="0.2">
      <c r="A98" s="6"/>
      <c r="B98" s="10"/>
      <c r="C98" s="119"/>
      <c r="D98" s="122"/>
      <c r="E98" s="122"/>
      <c r="F98" s="10"/>
      <c r="G98" s="122"/>
      <c r="H98" s="127"/>
      <c r="I98" s="122"/>
    </row>
    <row r="99" spans="1:9" ht="15.75" hidden="1" customHeight="1" x14ac:dyDescent="0.2">
      <c r="A99" s="6"/>
      <c r="B99" s="10"/>
      <c r="C99" s="119"/>
      <c r="D99" s="122"/>
      <c r="E99" s="122"/>
      <c r="F99" s="10"/>
      <c r="G99" s="122"/>
      <c r="H99" s="127"/>
      <c r="I99" s="122"/>
    </row>
    <row r="100" spans="1:9" ht="18.75" customHeight="1" x14ac:dyDescent="0.2">
      <c r="A100" s="118" t="s">
        <v>98</v>
      </c>
      <c r="B100" s="119" t="s">
        <v>99</v>
      </c>
      <c r="C100" s="12" t="s">
        <v>100</v>
      </c>
      <c r="D100" s="7" t="s">
        <v>17</v>
      </c>
      <c r="E100" s="13">
        <v>250</v>
      </c>
      <c r="F100" s="13"/>
      <c r="G100" s="13">
        <v>475000</v>
      </c>
      <c r="H100" s="13"/>
      <c r="I100" s="13">
        <v>475000</v>
      </c>
    </row>
    <row r="101" spans="1:9" x14ac:dyDescent="0.2">
      <c r="A101" s="118"/>
      <c r="B101" s="119"/>
      <c r="C101" s="12" t="s">
        <v>101</v>
      </c>
      <c r="D101" s="7" t="s">
        <v>44</v>
      </c>
      <c r="E101" s="13">
        <v>50</v>
      </c>
      <c r="F101" s="13"/>
      <c r="G101" s="13">
        <v>60000</v>
      </c>
      <c r="H101" s="13"/>
      <c r="I101" s="13">
        <v>60000</v>
      </c>
    </row>
    <row r="102" spans="1:9" ht="16.5" customHeight="1" x14ac:dyDescent="0.2">
      <c r="A102" s="110" t="s">
        <v>102</v>
      </c>
      <c r="B102" s="110"/>
      <c r="C102" s="110"/>
      <c r="D102" s="10"/>
      <c r="E102" s="7"/>
      <c r="F102" s="7" t="s">
        <v>24</v>
      </c>
      <c r="G102" s="21">
        <f>G100+G101</f>
        <v>535000</v>
      </c>
      <c r="H102" s="21">
        <f>SUM(H100:H101)</f>
        <v>0</v>
      </c>
      <c r="I102" s="21">
        <f>I100+I101</f>
        <v>535000</v>
      </c>
    </row>
    <row r="103" spans="1:9" ht="15.75" hidden="1" customHeight="1" x14ac:dyDescent="0.2">
      <c r="A103" s="6"/>
      <c r="B103" s="10"/>
      <c r="C103" s="12"/>
      <c r="D103" s="7"/>
      <c r="E103" s="7"/>
      <c r="F103" s="10"/>
      <c r="G103" s="7"/>
      <c r="H103" s="21"/>
      <c r="I103" s="7"/>
    </row>
    <row r="104" spans="1:9" ht="15.75" hidden="1" customHeight="1" x14ac:dyDescent="0.2">
      <c r="A104" s="6"/>
      <c r="B104" s="10"/>
      <c r="C104" s="12"/>
      <c r="D104" s="7"/>
      <c r="E104" s="7"/>
      <c r="F104" s="10"/>
      <c r="G104" s="7"/>
      <c r="H104" s="21"/>
      <c r="I104" s="7"/>
    </row>
    <row r="105" spans="1:9" ht="16.5" customHeight="1" x14ac:dyDescent="0.2">
      <c r="A105" s="118" t="s">
        <v>103</v>
      </c>
      <c r="B105" s="119" t="s">
        <v>104</v>
      </c>
      <c r="C105" s="12" t="s">
        <v>100</v>
      </c>
      <c r="D105" s="7" t="s">
        <v>17</v>
      </c>
      <c r="E105" s="13">
        <v>500</v>
      </c>
      <c r="F105" s="13"/>
      <c r="G105" s="13">
        <v>950000</v>
      </c>
      <c r="H105" s="13"/>
      <c r="I105" s="13">
        <v>950000</v>
      </c>
    </row>
    <row r="106" spans="1:9" x14ac:dyDescent="0.2">
      <c r="A106" s="118"/>
      <c r="B106" s="119"/>
      <c r="C106" s="12" t="s">
        <v>77</v>
      </c>
      <c r="D106" s="7" t="s">
        <v>44</v>
      </c>
      <c r="E106" s="13">
        <v>80</v>
      </c>
      <c r="F106" s="13"/>
      <c r="G106" s="13">
        <v>96000</v>
      </c>
      <c r="H106" s="13"/>
      <c r="I106" s="13">
        <v>96000</v>
      </c>
    </row>
    <row r="107" spans="1:9" ht="31.5" x14ac:dyDescent="0.2">
      <c r="A107" s="118"/>
      <c r="B107" s="119"/>
      <c r="C107" s="12" t="s">
        <v>71</v>
      </c>
      <c r="D107" s="7" t="s">
        <v>17</v>
      </c>
      <c r="E107" s="13">
        <v>150</v>
      </c>
      <c r="F107" s="13"/>
      <c r="G107" s="13">
        <v>105000</v>
      </c>
      <c r="H107" s="13"/>
      <c r="I107" s="13">
        <v>105000</v>
      </c>
    </row>
    <row r="108" spans="1:9" ht="16.5" customHeight="1" x14ac:dyDescent="0.2">
      <c r="A108" s="110" t="s">
        <v>23</v>
      </c>
      <c r="B108" s="110"/>
      <c r="C108" s="110"/>
      <c r="D108" s="7"/>
      <c r="E108" s="13"/>
      <c r="F108" s="7" t="s">
        <v>24</v>
      </c>
      <c r="G108" s="15">
        <f>SUM(G105:G107)</f>
        <v>1151000</v>
      </c>
      <c r="H108" s="15">
        <f>SUM(H105:H107)</f>
        <v>0</v>
      </c>
      <c r="I108" s="15">
        <f>SUM(I105:I107)</f>
        <v>1151000</v>
      </c>
    </row>
    <row r="109" spans="1:9" ht="16.5" customHeight="1" x14ac:dyDescent="0.2">
      <c r="A109" s="118" t="s">
        <v>105</v>
      </c>
      <c r="B109" s="119" t="s">
        <v>106</v>
      </c>
      <c r="C109" s="12" t="s">
        <v>100</v>
      </c>
      <c r="D109" s="7" t="s">
        <v>17</v>
      </c>
      <c r="E109" s="13">
        <v>100</v>
      </c>
      <c r="F109" s="13"/>
      <c r="G109" s="13">
        <v>190000</v>
      </c>
      <c r="H109" s="15"/>
      <c r="I109" s="13">
        <v>190000</v>
      </c>
    </row>
    <row r="110" spans="1:9" x14ac:dyDescent="0.2">
      <c r="A110" s="118"/>
      <c r="B110" s="119"/>
      <c r="C110" s="12" t="s">
        <v>77</v>
      </c>
      <c r="D110" s="7" t="s">
        <v>44</v>
      </c>
      <c r="E110" s="13">
        <v>25</v>
      </c>
      <c r="F110" s="13"/>
      <c r="G110" s="13">
        <v>30000</v>
      </c>
      <c r="H110" s="15"/>
      <c r="I110" s="13">
        <v>30000</v>
      </c>
    </row>
    <row r="111" spans="1:9" ht="14.1" customHeight="1" x14ac:dyDescent="0.2">
      <c r="A111" s="118"/>
      <c r="B111" s="119"/>
      <c r="C111" s="119" t="s">
        <v>71</v>
      </c>
      <c r="D111" s="122" t="s">
        <v>17</v>
      </c>
      <c r="E111" s="125">
        <v>25</v>
      </c>
      <c r="F111" s="120"/>
      <c r="G111" s="125">
        <v>17500</v>
      </c>
      <c r="H111" s="126"/>
      <c r="I111" s="125">
        <v>17500</v>
      </c>
    </row>
    <row r="112" spans="1:9" ht="18" customHeight="1" x14ac:dyDescent="0.2">
      <c r="A112" s="118"/>
      <c r="B112" s="119"/>
      <c r="C112" s="119"/>
      <c r="D112" s="122"/>
      <c r="E112" s="125"/>
      <c r="F112" s="125"/>
      <c r="G112" s="125"/>
      <c r="H112" s="126"/>
      <c r="I112" s="125"/>
    </row>
    <row r="113" spans="1:9" ht="16.5" customHeight="1" x14ac:dyDescent="0.2">
      <c r="A113" s="110" t="s">
        <v>23</v>
      </c>
      <c r="B113" s="110"/>
      <c r="C113" s="110"/>
      <c r="D113" s="7"/>
      <c r="E113" s="13"/>
      <c r="F113" s="7" t="s">
        <v>24</v>
      </c>
      <c r="G113" s="15">
        <f>SUM(G109:G111)</f>
        <v>237500</v>
      </c>
      <c r="H113" s="15">
        <v>0</v>
      </c>
      <c r="I113" s="15">
        <f>SUM(I109:I111)</f>
        <v>237500</v>
      </c>
    </row>
    <row r="114" spans="1:9" ht="0.75" customHeight="1" x14ac:dyDescent="0.2">
      <c r="A114" s="14"/>
      <c r="B114" s="17"/>
      <c r="C114" s="17"/>
      <c r="D114" s="7"/>
      <c r="E114" s="13"/>
      <c r="F114" s="13"/>
      <c r="G114" s="15"/>
      <c r="H114" s="15"/>
      <c r="I114" s="15"/>
    </row>
    <row r="115" spans="1:9" ht="15" hidden="1" customHeight="1" x14ac:dyDescent="0.2">
      <c r="A115" s="14"/>
      <c r="B115" s="17"/>
      <c r="C115" s="17"/>
      <c r="D115" s="7"/>
      <c r="E115" s="13"/>
      <c r="F115" s="13"/>
      <c r="G115" s="15"/>
      <c r="H115" s="15"/>
      <c r="I115" s="15"/>
    </row>
    <row r="116" spans="1:9" ht="15" hidden="1" customHeight="1" x14ac:dyDescent="0.2">
      <c r="A116" s="14"/>
      <c r="B116" s="17"/>
      <c r="C116" s="17"/>
      <c r="D116" s="7"/>
      <c r="E116" s="13"/>
      <c r="F116" s="13"/>
      <c r="G116" s="15"/>
      <c r="H116" s="15"/>
      <c r="I116" s="15"/>
    </row>
    <row r="117" spans="1:9" ht="15" hidden="1" customHeight="1" x14ac:dyDescent="0.2">
      <c r="A117" s="14"/>
      <c r="B117" s="17"/>
      <c r="C117" s="17"/>
      <c r="D117" s="7"/>
      <c r="E117" s="13"/>
      <c r="F117" s="13"/>
      <c r="G117" s="15"/>
      <c r="H117" s="15"/>
      <c r="I117" s="15"/>
    </row>
    <row r="118" spans="1:9" ht="15" hidden="1" customHeight="1" x14ac:dyDescent="0.2">
      <c r="A118" s="14"/>
      <c r="B118" s="17"/>
      <c r="C118" s="17"/>
      <c r="D118" s="7"/>
      <c r="E118" s="13"/>
      <c r="F118" s="13"/>
      <c r="G118" s="15"/>
      <c r="H118" s="15"/>
      <c r="I118" s="15"/>
    </row>
    <row r="119" spans="1:9" ht="16.5" customHeight="1" x14ac:dyDescent="0.2">
      <c r="A119" s="118" t="s">
        <v>107</v>
      </c>
      <c r="B119" s="119" t="s">
        <v>108</v>
      </c>
      <c r="C119" s="12" t="s">
        <v>100</v>
      </c>
      <c r="D119" s="7" t="s">
        <v>17</v>
      </c>
      <c r="E119" s="13">
        <v>150</v>
      </c>
      <c r="F119" s="13"/>
      <c r="G119" s="13">
        <v>285000</v>
      </c>
      <c r="H119" s="15"/>
      <c r="I119" s="13">
        <v>285000</v>
      </c>
    </row>
    <row r="120" spans="1:9" x14ac:dyDescent="0.2">
      <c r="A120" s="118"/>
      <c r="B120" s="119"/>
      <c r="C120" s="12" t="s">
        <v>75</v>
      </c>
      <c r="D120" s="7" t="s">
        <v>44</v>
      </c>
      <c r="E120" s="13">
        <v>90</v>
      </c>
      <c r="F120" s="13"/>
      <c r="G120" s="13">
        <v>108000</v>
      </c>
      <c r="H120" s="15"/>
      <c r="I120" s="13">
        <v>108000</v>
      </c>
    </row>
    <row r="121" spans="1:9" x14ac:dyDescent="0.2">
      <c r="A121" s="118"/>
      <c r="B121" s="119"/>
      <c r="C121" s="12" t="s">
        <v>77</v>
      </c>
      <c r="D121" s="7" t="s">
        <v>44</v>
      </c>
      <c r="E121" s="13">
        <v>35</v>
      </c>
      <c r="F121" s="13"/>
      <c r="G121" s="13">
        <v>42000</v>
      </c>
      <c r="H121" s="15"/>
      <c r="I121" s="13">
        <v>42000</v>
      </c>
    </row>
    <row r="122" spans="1:9" ht="14.1" customHeight="1" x14ac:dyDescent="0.2">
      <c r="A122" s="118"/>
      <c r="B122" s="119"/>
      <c r="C122" s="119" t="s">
        <v>71</v>
      </c>
      <c r="D122" s="122" t="s">
        <v>17</v>
      </c>
      <c r="E122" s="122">
        <v>35</v>
      </c>
      <c r="F122" s="124"/>
      <c r="G122" s="122">
        <v>24500</v>
      </c>
      <c r="H122" s="122"/>
      <c r="I122" s="122">
        <v>24500</v>
      </c>
    </row>
    <row r="123" spans="1:9" ht="17.25" customHeight="1" x14ac:dyDescent="0.2">
      <c r="A123" s="118"/>
      <c r="B123" s="119"/>
      <c r="C123" s="119"/>
      <c r="D123" s="122"/>
      <c r="E123" s="122"/>
      <c r="F123" s="122"/>
      <c r="G123" s="122"/>
      <c r="H123" s="122"/>
      <c r="I123" s="122"/>
    </row>
    <row r="124" spans="1:9" ht="16.5" customHeight="1" x14ac:dyDescent="0.2">
      <c r="A124" s="110" t="s">
        <v>23</v>
      </c>
      <c r="B124" s="110"/>
      <c r="C124" s="110"/>
      <c r="D124" s="7"/>
      <c r="E124" s="13"/>
      <c r="F124" s="7" t="s">
        <v>24</v>
      </c>
      <c r="G124" s="15">
        <f>SUM(G119:G122)</f>
        <v>459500</v>
      </c>
      <c r="H124" s="15">
        <v>0</v>
      </c>
      <c r="I124" s="15">
        <f>SUM(I119:I122)</f>
        <v>459500</v>
      </c>
    </row>
    <row r="125" spans="1:9" s="27" customFormat="1" ht="16.5" customHeight="1" x14ac:dyDescent="0.2">
      <c r="A125" s="118" t="s">
        <v>109</v>
      </c>
      <c r="B125" s="119" t="s">
        <v>110</v>
      </c>
      <c r="C125" s="12" t="s">
        <v>100</v>
      </c>
      <c r="D125" s="7" t="s">
        <v>17</v>
      </c>
      <c r="E125" s="13">
        <v>180</v>
      </c>
      <c r="F125" s="13"/>
      <c r="G125" s="13">
        <v>342000</v>
      </c>
      <c r="H125" s="15"/>
      <c r="I125" s="13">
        <v>342000</v>
      </c>
    </row>
    <row r="126" spans="1:9" s="27" customFormat="1" x14ac:dyDescent="0.2">
      <c r="A126" s="118"/>
      <c r="B126" s="119"/>
      <c r="C126" s="12" t="s">
        <v>75</v>
      </c>
      <c r="D126" s="7" t="s">
        <v>44</v>
      </c>
      <c r="E126" s="13">
        <v>90</v>
      </c>
      <c r="F126" s="13"/>
      <c r="G126" s="13">
        <v>108000</v>
      </c>
      <c r="H126" s="15"/>
      <c r="I126" s="13">
        <v>108000</v>
      </c>
    </row>
    <row r="127" spans="1:9" s="27" customFormat="1" x14ac:dyDescent="0.2">
      <c r="A127" s="118"/>
      <c r="B127" s="119"/>
      <c r="C127" s="12" t="s">
        <v>77</v>
      </c>
      <c r="D127" s="7" t="s">
        <v>44</v>
      </c>
      <c r="E127" s="13">
        <v>60</v>
      </c>
      <c r="F127" s="13"/>
      <c r="G127" s="13">
        <v>72000</v>
      </c>
      <c r="H127" s="15"/>
      <c r="I127" s="13">
        <v>72000</v>
      </c>
    </row>
    <row r="128" spans="1:9" s="28" customFormat="1" ht="16.5" customHeight="1" x14ac:dyDescent="0.2">
      <c r="A128" s="118"/>
      <c r="B128" s="119"/>
      <c r="C128" s="119" t="s">
        <v>71</v>
      </c>
      <c r="D128" s="122" t="s">
        <v>17</v>
      </c>
      <c r="E128" s="122">
        <v>60</v>
      </c>
      <c r="F128" s="124"/>
      <c r="G128" s="122">
        <v>42000</v>
      </c>
      <c r="H128" s="122"/>
      <c r="I128" s="122">
        <v>42000</v>
      </c>
    </row>
    <row r="129" spans="1:9" s="29" customFormat="1" x14ac:dyDescent="0.2">
      <c r="A129" s="118"/>
      <c r="B129" s="119"/>
      <c r="C129" s="119"/>
      <c r="D129" s="122"/>
      <c r="E129" s="122"/>
      <c r="F129" s="122"/>
      <c r="G129" s="122"/>
      <c r="H129" s="122"/>
      <c r="I129" s="122"/>
    </row>
    <row r="130" spans="1:9" s="30" customFormat="1" ht="16.5" customHeight="1" x14ac:dyDescent="0.2">
      <c r="A130" s="110" t="s">
        <v>23</v>
      </c>
      <c r="B130" s="110"/>
      <c r="C130" s="110"/>
      <c r="D130" s="7"/>
      <c r="E130" s="13"/>
      <c r="F130" s="7" t="s">
        <v>24</v>
      </c>
      <c r="G130" s="15">
        <f>SUM(G125:G129)</f>
        <v>564000</v>
      </c>
      <c r="H130" s="15">
        <f>SUM(H125:H129)</f>
        <v>0</v>
      </c>
      <c r="I130" s="15">
        <f>SUM(I125:I129)</f>
        <v>564000</v>
      </c>
    </row>
    <row r="131" spans="1:9" ht="16.5" customHeight="1" x14ac:dyDescent="0.2">
      <c r="A131" s="123" t="s">
        <v>111</v>
      </c>
      <c r="B131" s="123"/>
      <c r="C131" s="123"/>
      <c r="D131" s="7" t="s">
        <v>17</v>
      </c>
      <c r="E131" s="13">
        <f>E100+E105+E109+E119+E125</f>
        <v>1180</v>
      </c>
      <c r="F131" s="13"/>
      <c r="G131" s="13">
        <f>G100+G105+G109+G119+G125</f>
        <v>2242000</v>
      </c>
      <c r="H131" s="13"/>
      <c r="I131" s="13">
        <f>I100+I105+I109+I119+I125</f>
        <v>2242000</v>
      </c>
    </row>
    <row r="132" spans="1:9" ht="16.5" customHeight="1" x14ac:dyDescent="0.2">
      <c r="A132" s="123" t="s">
        <v>112</v>
      </c>
      <c r="B132" s="123"/>
      <c r="C132" s="123"/>
      <c r="D132" s="7" t="s">
        <v>44</v>
      </c>
      <c r="E132" s="13">
        <f>E97+E101+E103+E106+E110+E121+E127</f>
        <v>250</v>
      </c>
      <c r="F132" s="13"/>
      <c r="G132" s="13">
        <f>G97+G101+G103+G106+G110+G121+G127</f>
        <v>300000</v>
      </c>
      <c r="H132" s="13"/>
      <c r="I132" s="13">
        <f>I97+I101+I103+I106+I110+I121+I127</f>
        <v>300000</v>
      </c>
    </row>
    <row r="133" spans="1:9" ht="16.5" customHeight="1" x14ac:dyDescent="0.2">
      <c r="A133" s="123" t="s">
        <v>113</v>
      </c>
      <c r="B133" s="123"/>
      <c r="C133" s="123"/>
      <c r="D133" s="7" t="s">
        <v>17</v>
      </c>
      <c r="E133" s="13">
        <f>E98+E104+E107+E111+E122+E128</f>
        <v>270</v>
      </c>
      <c r="F133" s="13"/>
      <c r="G133" s="13">
        <f>G98+G104+G107+G111+G122+G128</f>
        <v>189000</v>
      </c>
      <c r="H133" s="13"/>
      <c r="I133" s="13">
        <f>I98+I104+I107+I111+I122+I128</f>
        <v>189000</v>
      </c>
    </row>
    <row r="134" spans="1:9" ht="16.5" customHeight="1" x14ac:dyDescent="0.2">
      <c r="A134" s="123" t="s">
        <v>114</v>
      </c>
      <c r="B134" s="123"/>
      <c r="C134" s="123"/>
      <c r="D134" s="7" t="s">
        <v>44</v>
      </c>
      <c r="E134" s="13">
        <f>E120+E126</f>
        <v>180</v>
      </c>
      <c r="F134" s="13"/>
      <c r="G134" s="13">
        <f>G120+G126</f>
        <v>216000</v>
      </c>
      <c r="H134" s="13"/>
      <c r="I134" s="13">
        <f>I120+I126</f>
        <v>216000</v>
      </c>
    </row>
    <row r="135" spans="1:9" ht="16.5" customHeight="1" x14ac:dyDescent="0.2">
      <c r="A135" s="121" t="s">
        <v>115</v>
      </c>
      <c r="B135" s="121"/>
      <c r="C135" s="121"/>
      <c r="D135" s="7"/>
      <c r="E135" s="7"/>
      <c r="F135" s="7"/>
      <c r="G135" s="15">
        <f>G102+G108+G113+G124+G130</f>
        <v>2947000</v>
      </c>
      <c r="H135" s="15">
        <f>SUM(H131:H134)</f>
        <v>0</v>
      </c>
      <c r="I135" s="15">
        <f>I102+I108+I113+I124+I130</f>
        <v>2947000</v>
      </c>
    </row>
    <row r="136" spans="1:9" ht="35.25" customHeight="1" x14ac:dyDescent="0.2">
      <c r="A136" s="121"/>
      <c r="B136" s="121"/>
      <c r="C136" s="121"/>
      <c r="D136" s="121"/>
      <c r="E136" s="121"/>
      <c r="F136" s="121"/>
      <c r="G136" s="121"/>
      <c r="H136" s="121"/>
      <c r="I136" s="121"/>
    </row>
    <row r="137" spans="1:9" ht="19.5" customHeight="1" x14ac:dyDescent="0.2">
      <c r="A137" s="115" t="s">
        <v>116</v>
      </c>
      <c r="B137" s="115"/>
      <c r="C137" s="115"/>
      <c r="D137" s="21"/>
      <c r="E137" s="21"/>
      <c r="F137" s="21"/>
      <c r="G137" s="21"/>
      <c r="H137" s="21"/>
      <c r="I137" s="21"/>
    </row>
    <row r="138" spans="1:9" ht="31.5" x14ac:dyDescent="0.2">
      <c r="A138" s="6" t="s">
        <v>117</v>
      </c>
      <c r="B138" s="12" t="s">
        <v>118</v>
      </c>
      <c r="C138" s="12" t="s">
        <v>119</v>
      </c>
      <c r="D138" s="7" t="s">
        <v>120</v>
      </c>
      <c r="E138" s="7">
        <v>8</v>
      </c>
      <c r="F138" s="21" t="s">
        <v>24</v>
      </c>
      <c r="G138" s="7">
        <v>96000</v>
      </c>
      <c r="H138" s="21"/>
      <c r="I138" s="7">
        <v>96000</v>
      </c>
    </row>
    <row r="139" spans="1:9" ht="31.5" x14ac:dyDescent="0.2">
      <c r="A139" s="6" t="s">
        <v>121</v>
      </c>
      <c r="B139" s="12" t="s">
        <v>122</v>
      </c>
      <c r="C139" s="12" t="s">
        <v>119</v>
      </c>
      <c r="D139" s="7" t="s">
        <v>120</v>
      </c>
      <c r="E139" s="7">
        <v>8</v>
      </c>
      <c r="F139" s="21" t="s">
        <v>24</v>
      </c>
      <c r="G139" s="7">
        <v>96000</v>
      </c>
      <c r="H139" s="21"/>
      <c r="I139" s="7">
        <v>96000</v>
      </c>
    </row>
    <row r="140" spans="1:9" ht="31.5" x14ac:dyDescent="0.2">
      <c r="A140" s="6" t="s">
        <v>123</v>
      </c>
      <c r="B140" s="12" t="s">
        <v>124</v>
      </c>
      <c r="C140" s="12" t="s">
        <v>125</v>
      </c>
      <c r="D140" s="7" t="s">
        <v>120</v>
      </c>
      <c r="E140" s="7">
        <v>10</v>
      </c>
      <c r="F140" s="21" t="s">
        <v>24</v>
      </c>
      <c r="G140" s="7">
        <v>120000</v>
      </c>
      <c r="H140" s="21"/>
      <c r="I140" s="7">
        <v>120000</v>
      </c>
    </row>
    <row r="141" spans="1:9" s="31" customFormat="1" x14ac:dyDescent="0.25">
      <c r="A141" s="6" t="s">
        <v>126</v>
      </c>
      <c r="B141" s="12" t="s">
        <v>127</v>
      </c>
      <c r="C141" s="12" t="s">
        <v>128</v>
      </c>
      <c r="D141" s="7" t="s">
        <v>32</v>
      </c>
      <c r="E141" s="7">
        <v>4</v>
      </c>
      <c r="F141" s="21" t="s">
        <v>24</v>
      </c>
      <c r="G141" s="13">
        <v>4000</v>
      </c>
      <c r="H141" s="10"/>
      <c r="I141" s="13">
        <v>4000</v>
      </c>
    </row>
    <row r="142" spans="1:9" s="32" customFormat="1" ht="31.5" x14ac:dyDescent="0.25">
      <c r="A142" s="6" t="s">
        <v>129</v>
      </c>
      <c r="B142" s="12" t="s">
        <v>130</v>
      </c>
      <c r="C142" s="12" t="s">
        <v>119</v>
      </c>
      <c r="D142" s="7" t="s">
        <v>120</v>
      </c>
      <c r="E142" s="7">
        <v>8</v>
      </c>
      <c r="F142" s="21" t="s">
        <v>24</v>
      </c>
      <c r="G142" s="7">
        <v>96000</v>
      </c>
      <c r="H142" s="10"/>
      <c r="I142" s="7">
        <v>96000</v>
      </c>
    </row>
    <row r="143" spans="1:9" ht="31.5" x14ac:dyDescent="0.2">
      <c r="A143" s="6" t="s">
        <v>131</v>
      </c>
      <c r="B143" s="12" t="s">
        <v>132</v>
      </c>
      <c r="C143" s="12" t="s">
        <v>119</v>
      </c>
      <c r="D143" s="7" t="s">
        <v>120</v>
      </c>
      <c r="E143" s="7">
        <v>4</v>
      </c>
      <c r="F143" s="21" t="s">
        <v>24</v>
      </c>
      <c r="G143" s="7">
        <v>48000</v>
      </c>
      <c r="H143" s="7"/>
      <c r="I143" s="7">
        <v>48000</v>
      </c>
    </row>
    <row r="144" spans="1:9" ht="31.5" x14ac:dyDescent="0.2">
      <c r="A144" s="6" t="s">
        <v>133</v>
      </c>
      <c r="B144" s="12" t="s">
        <v>53</v>
      </c>
      <c r="C144" s="12" t="s">
        <v>119</v>
      </c>
      <c r="D144" s="7" t="s">
        <v>120</v>
      </c>
      <c r="E144" s="7">
        <v>3</v>
      </c>
      <c r="F144" s="21" t="s">
        <v>24</v>
      </c>
      <c r="G144" s="7">
        <v>36000</v>
      </c>
      <c r="H144" s="7"/>
      <c r="I144" s="7">
        <v>36000</v>
      </c>
    </row>
    <row r="145" spans="1:9" ht="31.5" x14ac:dyDescent="0.2">
      <c r="A145" s="6" t="s">
        <v>134</v>
      </c>
      <c r="B145" s="12" t="s">
        <v>135</v>
      </c>
      <c r="C145" s="12" t="s">
        <v>119</v>
      </c>
      <c r="D145" s="7" t="s">
        <v>120</v>
      </c>
      <c r="E145" s="7">
        <v>10</v>
      </c>
      <c r="F145" s="21" t="s">
        <v>24</v>
      </c>
      <c r="G145" s="7">
        <v>120000</v>
      </c>
      <c r="H145" s="7"/>
      <c r="I145" s="7">
        <v>120000</v>
      </c>
    </row>
    <row r="146" spans="1:9" ht="31.5" x14ac:dyDescent="0.2">
      <c r="A146" s="6" t="s">
        <v>136</v>
      </c>
      <c r="B146" s="12" t="s">
        <v>137</v>
      </c>
      <c r="C146" s="12" t="s">
        <v>119</v>
      </c>
      <c r="D146" s="7" t="s">
        <v>120</v>
      </c>
      <c r="E146" s="7">
        <v>6</v>
      </c>
      <c r="F146" s="21" t="s">
        <v>24</v>
      </c>
      <c r="G146" s="7">
        <v>72000</v>
      </c>
      <c r="H146" s="7"/>
      <c r="I146" s="7">
        <v>72000</v>
      </c>
    </row>
    <row r="147" spans="1:9" x14ac:dyDescent="0.2">
      <c r="A147" s="6" t="s">
        <v>138</v>
      </c>
      <c r="B147" s="12" t="s">
        <v>139</v>
      </c>
      <c r="C147" s="12" t="s">
        <v>140</v>
      </c>
      <c r="D147" s="7" t="s">
        <v>120</v>
      </c>
      <c r="E147" s="7">
        <v>3</v>
      </c>
      <c r="F147" s="21" t="s">
        <v>24</v>
      </c>
      <c r="G147" s="7">
        <v>36000</v>
      </c>
      <c r="H147" s="7"/>
      <c r="I147" s="7">
        <v>36000</v>
      </c>
    </row>
    <row r="148" spans="1:9" ht="31.5" x14ac:dyDescent="0.2">
      <c r="A148" s="6" t="s">
        <v>141</v>
      </c>
      <c r="B148" s="12" t="s">
        <v>142</v>
      </c>
      <c r="C148" s="12" t="s">
        <v>119</v>
      </c>
      <c r="D148" s="7" t="s">
        <v>120</v>
      </c>
      <c r="E148" s="7">
        <v>8</v>
      </c>
      <c r="F148" s="21" t="s">
        <v>24</v>
      </c>
      <c r="G148" s="7">
        <v>96000</v>
      </c>
      <c r="H148" s="7"/>
      <c r="I148" s="7">
        <v>96000</v>
      </c>
    </row>
    <row r="149" spans="1:9" x14ac:dyDescent="0.2">
      <c r="A149" s="6" t="s">
        <v>143</v>
      </c>
      <c r="B149" s="12" t="s">
        <v>144</v>
      </c>
      <c r="C149" s="12" t="s">
        <v>145</v>
      </c>
      <c r="D149" s="7" t="s">
        <v>120</v>
      </c>
      <c r="E149" s="7">
        <v>7</v>
      </c>
      <c r="F149" s="21" t="s">
        <v>24</v>
      </c>
      <c r="G149" s="7">
        <v>84000</v>
      </c>
      <c r="H149" s="7"/>
      <c r="I149" s="7">
        <v>84000</v>
      </c>
    </row>
    <row r="150" spans="1:9" x14ac:dyDescent="0.2">
      <c r="A150" s="6" t="s">
        <v>146</v>
      </c>
      <c r="B150" s="12" t="s">
        <v>106</v>
      </c>
      <c r="C150" s="12" t="s">
        <v>140</v>
      </c>
      <c r="D150" s="7" t="s">
        <v>120</v>
      </c>
      <c r="E150" s="7">
        <v>3</v>
      </c>
      <c r="F150" s="21" t="s">
        <v>24</v>
      </c>
      <c r="G150" s="7">
        <v>36000</v>
      </c>
      <c r="H150" s="7"/>
      <c r="I150" s="7">
        <v>36000</v>
      </c>
    </row>
    <row r="151" spans="1:9" ht="16.5" customHeight="1" x14ac:dyDescent="0.2">
      <c r="A151" s="121" t="s">
        <v>147</v>
      </c>
      <c r="B151" s="121"/>
      <c r="C151" s="121"/>
      <c r="D151" s="7"/>
      <c r="E151" s="21">
        <f>SUM(E138:E150)</f>
        <v>82</v>
      </c>
      <c r="F151" s="21"/>
      <c r="G151" s="21">
        <f>SUM(G138:G150)</f>
        <v>940000</v>
      </c>
      <c r="H151" s="21">
        <f>SUM(H138:H150)</f>
        <v>0</v>
      </c>
      <c r="I151" s="21">
        <f>SUM(I138:I150)</f>
        <v>940000</v>
      </c>
    </row>
    <row r="152" spans="1:9" ht="35.25" customHeight="1" x14ac:dyDescent="0.2">
      <c r="A152" s="120"/>
      <c r="B152" s="120"/>
      <c r="C152" s="120"/>
      <c r="D152" s="120"/>
      <c r="E152" s="120"/>
      <c r="F152" s="120"/>
      <c r="G152" s="120"/>
      <c r="H152" s="120"/>
      <c r="I152" s="120"/>
    </row>
    <row r="153" spans="1:9" s="24" customFormat="1" ht="15.75" customHeight="1" x14ac:dyDescent="0.25">
      <c r="A153" s="115" t="s">
        <v>148</v>
      </c>
      <c r="B153" s="115"/>
      <c r="C153" s="115"/>
      <c r="D153" s="33"/>
      <c r="E153" s="33"/>
      <c r="F153" s="7"/>
      <c r="G153" s="7"/>
      <c r="H153" s="7"/>
      <c r="I153" s="7"/>
    </row>
    <row r="154" spans="1:9" ht="16.5" customHeight="1" x14ac:dyDescent="0.2">
      <c r="A154" s="118" t="s">
        <v>149</v>
      </c>
      <c r="B154" s="119" t="s">
        <v>118</v>
      </c>
      <c r="C154" s="12" t="s">
        <v>150</v>
      </c>
      <c r="D154" s="7" t="s">
        <v>17</v>
      </c>
      <c r="E154" s="13">
        <v>975</v>
      </c>
      <c r="F154" s="13"/>
      <c r="G154" s="7">
        <v>1170000</v>
      </c>
      <c r="H154" s="7"/>
      <c r="I154" s="7">
        <v>1170000</v>
      </c>
    </row>
    <row r="155" spans="1:9" x14ac:dyDescent="0.2">
      <c r="A155" s="118"/>
      <c r="B155" s="119"/>
      <c r="C155" s="12" t="s">
        <v>151</v>
      </c>
      <c r="D155" s="7" t="s">
        <v>152</v>
      </c>
      <c r="E155" s="13" t="s">
        <v>153</v>
      </c>
      <c r="F155" s="13"/>
      <c r="G155" s="7">
        <v>425000</v>
      </c>
      <c r="H155" s="7"/>
      <c r="I155" s="7">
        <v>425000</v>
      </c>
    </row>
    <row r="156" spans="1:9" x14ac:dyDescent="0.2">
      <c r="A156" s="118"/>
      <c r="B156" s="119"/>
      <c r="C156" s="12" t="s">
        <v>154</v>
      </c>
      <c r="D156" s="7" t="s">
        <v>17</v>
      </c>
      <c r="E156" s="13">
        <v>500</v>
      </c>
      <c r="F156" s="13"/>
      <c r="G156" s="7">
        <v>600000</v>
      </c>
      <c r="H156" s="7"/>
      <c r="I156" s="7">
        <v>600000</v>
      </c>
    </row>
    <row r="157" spans="1:9" x14ac:dyDescent="0.2">
      <c r="A157" s="118"/>
      <c r="B157" s="119"/>
      <c r="C157" s="12" t="s">
        <v>155</v>
      </c>
      <c r="D157" s="7" t="s">
        <v>32</v>
      </c>
      <c r="E157" s="13">
        <v>35</v>
      </c>
      <c r="F157" s="13"/>
      <c r="G157" s="7">
        <v>35000</v>
      </c>
      <c r="H157" s="7"/>
      <c r="I157" s="7">
        <v>35000</v>
      </c>
    </row>
    <row r="158" spans="1:9" x14ac:dyDescent="0.2">
      <c r="A158" s="118"/>
      <c r="B158" s="119"/>
      <c r="C158" s="12" t="s">
        <v>80</v>
      </c>
      <c r="D158" s="7" t="s">
        <v>44</v>
      </c>
      <c r="E158" s="13">
        <v>300</v>
      </c>
      <c r="F158" s="13"/>
      <c r="G158" s="7">
        <v>360000</v>
      </c>
      <c r="H158" s="7"/>
      <c r="I158" s="7">
        <v>360000</v>
      </c>
    </row>
    <row r="159" spans="1:9" x14ac:dyDescent="0.2">
      <c r="A159" s="118"/>
      <c r="B159" s="119"/>
      <c r="C159" s="12" t="s">
        <v>55</v>
      </c>
      <c r="D159" s="7" t="s">
        <v>17</v>
      </c>
      <c r="E159" s="13">
        <v>2750</v>
      </c>
      <c r="F159" s="13"/>
      <c r="G159" s="7">
        <v>1925000</v>
      </c>
      <c r="H159" s="7"/>
      <c r="I159" s="7">
        <v>1925000</v>
      </c>
    </row>
    <row r="160" spans="1:9" x14ac:dyDescent="0.2">
      <c r="A160" s="118"/>
      <c r="B160" s="119"/>
      <c r="C160" s="12" t="s">
        <v>156</v>
      </c>
      <c r="D160" s="7" t="s">
        <v>157</v>
      </c>
      <c r="E160" s="13">
        <v>440</v>
      </c>
      <c r="F160" s="13"/>
      <c r="G160" s="7">
        <v>528000</v>
      </c>
      <c r="H160" s="7"/>
      <c r="I160" s="7">
        <v>528000</v>
      </c>
    </row>
    <row r="161" spans="1:9" x14ac:dyDescent="0.2">
      <c r="A161" s="118" t="s">
        <v>158</v>
      </c>
      <c r="B161" s="119"/>
      <c r="C161" s="12" t="s">
        <v>159</v>
      </c>
      <c r="D161" s="7" t="s">
        <v>32</v>
      </c>
      <c r="E161" s="13">
        <v>1</v>
      </c>
      <c r="F161" s="13"/>
      <c r="G161" s="7">
        <v>8000</v>
      </c>
      <c r="H161" s="7"/>
      <c r="I161" s="7">
        <v>8000</v>
      </c>
    </row>
    <row r="162" spans="1:9" x14ac:dyDescent="0.2">
      <c r="A162" s="118"/>
      <c r="B162" s="119"/>
      <c r="C162" s="12" t="s">
        <v>21</v>
      </c>
      <c r="D162" s="7" t="s">
        <v>22</v>
      </c>
      <c r="E162" s="13">
        <v>25</v>
      </c>
      <c r="F162" s="13"/>
      <c r="G162" s="7">
        <v>6250</v>
      </c>
      <c r="H162" s="7"/>
      <c r="I162" s="7">
        <v>6250</v>
      </c>
    </row>
    <row r="163" spans="1:9" ht="16.5" customHeight="1" x14ac:dyDescent="0.2">
      <c r="A163" s="110" t="s">
        <v>23</v>
      </c>
      <c r="B163" s="110"/>
      <c r="C163" s="110"/>
      <c r="D163" s="7"/>
      <c r="E163" s="7"/>
      <c r="F163" s="21" t="s">
        <v>24</v>
      </c>
      <c r="G163" s="15">
        <f>SUM(G154:G162)</f>
        <v>5057250</v>
      </c>
      <c r="H163" s="15">
        <f>SUM(H154:H162)</f>
        <v>0</v>
      </c>
      <c r="I163" s="15">
        <f>SUM(I154:I162)</f>
        <v>5057250</v>
      </c>
    </row>
    <row r="164" spans="1:9" ht="16.5" customHeight="1" x14ac:dyDescent="0.2">
      <c r="A164" s="118" t="s">
        <v>160</v>
      </c>
      <c r="B164" s="119" t="s">
        <v>122</v>
      </c>
      <c r="C164" s="12" t="s">
        <v>150</v>
      </c>
      <c r="D164" s="7" t="s">
        <v>17</v>
      </c>
      <c r="E164" s="7">
        <v>300</v>
      </c>
      <c r="F164" s="7"/>
      <c r="G164" s="13">
        <v>360000</v>
      </c>
      <c r="H164" s="15"/>
      <c r="I164" s="13">
        <v>360000</v>
      </c>
    </row>
    <row r="165" spans="1:9" x14ac:dyDescent="0.2">
      <c r="A165" s="118"/>
      <c r="B165" s="119"/>
      <c r="C165" s="12" t="s">
        <v>161</v>
      </c>
      <c r="D165" s="7" t="s">
        <v>17</v>
      </c>
      <c r="E165" s="7">
        <v>300</v>
      </c>
      <c r="F165" s="7"/>
      <c r="G165" s="13">
        <v>480000</v>
      </c>
      <c r="H165" s="15"/>
      <c r="I165" s="13">
        <v>480000</v>
      </c>
    </row>
    <row r="166" spans="1:9" x14ac:dyDescent="0.2">
      <c r="A166" s="118"/>
      <c r="B166" s="119"/>
      <c r="C166" s="12" t="s">
        <v>151</v>
      </c>
      <c r="D166" s="7" t="s">
        <v>152</v>
      </c>
      <c r="E166" s="7" t="s">
        <v>162</v>
      </c>
      <c r="F166" s="7"/>
      <c r="G166" s="13">
        <v>300000</v>
      </c>
      <c r="H166" s="15"/>
      <c r="I166" s="13">
        <v>300000</v>
      </c>
    </row>
    <row r="167" spans="1:9" x14ac:dyDescent="0.2">
      <c r="A167" s="118"/>
      <c r="B167" s="119"/>
      <c r="C167" s="12" t="s">
        <v>163</v>
      </c>
      <c r="D167" s="7" t="s">
        <v>32</v>
      </c>
      <c r="E167" s="7">
        <v>10</v>
      </c>
      <c r="F167" s="7"/>
      <c r="G167" s="13">
        <v>10000</v>
      </c>
      <c r="H167" s="15"/>
      <c r="I167" s="13">
        <v>10000</v>
      </c>
    </row>
    <row r="168" spans="1:9" x14ac:dyDescent="0.2">
      <c r="A168" s="118"/>
      <c r="B168" s="119"/>
      <c r="C168" s="12" t="s">
        <v>156</v>
      </c>
      <c r="D168" s="7" t="s">
        <v>157</v>
      </c>
      <c r="E168" s="7">
        <v>80</v>
      </c>
      <c r="F168" s="7"/>
      <c r="G168" s="13">
        <v>96000</v>
      </c>
      <c r="H168" s="15"/>
      <c r="I168" s="13">
        <v>96000</v>
      </c>
    </row>
    <row r="169" spans="1:9" x14ac:dyDescent="0.2">
      <c r="A169" s="118"/>
      <c r="B169" s="119"/>
      <c r="C169" s="12" t="s">
        <v>154</v>
      </c>
      <c r="D169" s="7" t="s">
        <v>17</v>
      </c>
      <c r="E169" s="7">
        <v>100</v>
      </c>
      <c r="F169" s="7"/>
      <c r="G169" s="13">
        <v>120000</v>
      </c>
      <c r="H169" s="15"/>
      <c r="I169" s="13">
        <v>120000</v>
      </c>
    </row>
    <row r="170" spans="1:9" x14ac:dyDescent="0.2">
      <c r="A170" s="118"/>
      <c r="B170" s="119"/>
      <c r="C170" s="12" t="s">
        <v>159</v>
      </c>
      <c r="D170" s="7" t="s">
        <v>32</v>
      </c>
      <c r="E170" s="7">
        <v>1</v>
      </c>
      <c r="F170" s="7"/>
      <c r="G170" s="13">
        <v>8000</v>
      </c>
      <c r="H170" s="15"/>
      <c r="I170" s="13">
        <v>8000</v>
      </c>
    </row>
    <row r="171" spans="1:9" x14ac:dyDescent="0.2">
      <c r="A171" s="118"/>
      <c r="B171" s="119"/>
      <c r="C171" s="12" t="s">
        <v>164</v>
      </c>
      <c r="D171" s="7" t="s">
        <v>20</v>
      </c>
      <c r="E171" s="7">
        <v>80</v>
      </c>
      <c r="F171" s="7"/>
      <c r="G171" s="13">
        <v>192000</v>
      </c>
      <c r="H171" s="15"/>
      <c r="I171" s="13">
        <v>192000</v>
      </c>
    </row>
    <row r="172" spans="1:9" x14ac:dyDescent="0.2">
      <c r="A172" s="118"/>
      <c r="B172" s="119"/>
      <c r="C172" s="12" t="s">
        <v>21</v>
      </c>
      <c r="D172" s="7" t="s">
        <v>22</v>
      </c>
      <c r="E172" s="7">
        <v>17</v>
      </c>
      <c r="F172" s="7"/>
      <c r="G172" s="13">
        <v>4250</v>
      </c>
      <c r="H172" s="15"/>
      <c r="I172" s="13">
        <v>4250</v>
      </c>
    </row>
    <row r="173" spans="1:9" ht="16.5" customHeight="1" x14ac:dyDescent="0.2">
      <c r="A173" s="110" t="s">
        <v>23</v>
      </c>
      <c r="B173" s="110"/>
      <c r="C173" s="110"/>
      <c r="D173" s="7"/>
      <c r="E173" s="7"/>
      <c r="F173" s="21" t="s">
        <v>24</v>
      </c>
      <c r="G173" s="15">
        <f>SUM(G164:G172)</f>
        <v>1570250</v>
      </c>
      <c r="H173" s="15">
        <f>SUM(H164:H172)</f>
        <v>0</v>
      </c>
      <c r="I173" s="15">
        <f>SUM(I164:I172)</f>
        <v>1570250</v>
      </c>
    </row>
    <row r="174" spans="1:9" ht="16.5" customHeight="1" x14ac:dyDescent="0.2">
      <c r="A174" s="118" t="s">
        <v>165</v>
      </c>
      <c r="B174" s="119" t="s">
        <v>130</v>
      </c>
      <c r="C174" s="12" t="s">
        <v>150</v>
      </c>
      <c r="D174" s="7" t="s">
        <v>17</v>
      </c>
      <c r="E174" s="7">
        <v>300</v>
      </c>
      <c r="F174" s="7"/>
      <c r="G174" s="7">
        <v>360000</v>
      </c>
      <c r="H174" s="21"/>
      <c r="I174" s="7">
        <v>360000</v>
      </c>
    </row>
    <row r="175" spans="1:9" x14ac:dyDescent="0.2">
      <c r="A175" s="118"/>
      <c r="B175" s="119"/>
      <c r="C175" s="12" t="s">
        <v>161</v>
      </c>
      <c r="D175" s="7" t="s">
        <v>17</v>
      </c>
      <c r="E175" s="7">
        <v>300</v>
      </c>
      <c r="F175" s="7"/>
      <c r="G175" s="13">
        <v>480000</v>
      </c>
      <c r="H175" s="15"/>
      <c r="I175" s="13">
        <v>480000</v>
      </c>
    </row>
    <row r="176" spans="1:9" x14ac:dyDescent="0.2">
      <c r="A176" s="118"/>
      <c r="B176" s="119"/>
      <c r="C176" s="12" t="s">
        <v>151</v>
      </c>
      <c r="D176" s="7" t="s">
        <v>152</v>
      </c>
      <c r="E176" s="33" t="s">
        <v>166</v>
      </c>
      <c r="F176" s="7"/>
      <c r="G176" s="7">
        <v>300000</v>
      </c>
      <c r="H176" s="21"/>
      <c r="I176" s="7">
        <v>300000</v>
      </c>
    </row>
    <row r="177" spans="1:9" x14ac:dyDescent="0.2">
      <c r="A177" s="118"/>
      <c r="B177" s="119"/>
      <c r="C177" s="12" t="s">
        <v>167</v>
      </c>
      <c r="D177" s="7" t="s">
        <v>17</v>
      </c>
      <c r="E177" s="7">
        <v>50</v>
      </c>
      <c r="F177" s="7"/>
      <c r="G177" s="7">
        <v>60000</v>
      </c>
      <c r="H177" s="21"/>
      <c r="I177" s="7">
        <v>60000</v>
      </c>
    </row>
    <row r="178" spans="1:9" x14ac:dyDescent="0.2">
      <c r="A178" s="118"/>
      <c r="B178" s="119"/>
      <c r="C178" s="12" t="s">
        <v>164</v>
      </c>
      <c r="D178" s="7" t="s">
        <v>157</v>
      </c>
      <c r="E178" s="7">
        <v>80</v>
      </c>
      <c r="F178" s="7"/>
      <c r="G178" s="7">
        <v>192000</v>
      </c>
      <c r="H178" s="21"/>
      <c r="I178" s="7">
        <v>192000</v>
      </c>
    </row>
    <row r="179" spans="1:9" x14ac:dyDescent="0.2">
      <c r="A179" s="118"/>
      <c r="B179" s="119"/>
      <c r="C179" s="12" t="s">
        <v>156</v>
      </c>
      <c r="D179" s="7" t="s">
        <v>157</v>
      </c>
      <c r="E179" s="7">
        <v>80</v>
      </c>
      <c r="F179" s="7"/>
      <c r="G179" s="7">
        <v>96000</v>
      </c>
      <c r="H179" s="21"/>
      <c r="I179" s="7">
        <v>96000</v>
      </c>
    </row>
    <row r="180" spans="1:9" x14ac:dyDescent="0.2">
      <c r="A180" s="118"/>
      <c r="B180" s="119"/>
      <c r="C180" s="12" t="s">
        <v>155</v>
      </c>
      <c r="D180" s="7" t="s">
        <v>32</v>
      </c>
      <c r="E180" s="7">
        <v>10</v>
      </c>
      <c r="F180" s="7"/>
      <c r="G180" s="7">
        <v>10000</v>
      </c>
      <c r="H180" s="21"/>
      <c r="I180" s="7">
        <v>10000</v>
      </c>
    </row>
    <row r="181" spans="1:9" x14ac:dyDescent="0.2">
      <c r="A181" s="118"/>
      <c r="B181" s="119"/>
      <c r="C181" s="12" t="s">
        <v>159</v>
      </c>
      <c r="D181" s="7" t="s">
        <v>32</v>
      </c>
      <c r="E181" s="7">
        <v>1</v>
      </c>
      <c r="F181" s="7"/>
      <c r="G181" s="7">
        <v>8000</v>
      </c>
      <c r="H181" s="21"/>
      <c r="I181" s="7">
        <v>8000</v>
      </c>
    </row>
    <row r="182" spans="1:9" x14ac:dyDescent="0.2">
      <c r="A182" s="118"/>
      <c r="B182" s="119"/>
      <c r="C182" s="12" t="s">
        <v>21</v>
      </c>
      <c r="D182" s="7" t="s">
        <v>22</v>
      </c>
      <c r="E182" s="7">
        <v>16</v>
      </c>
      <c r="F182" s="7"/>
      <c r="G182" s="7">
        <v>4000</v>
      </c>
      <c r="H182" s="21"/>
      <c r="I182" s="7">
        <v>4000</v>
      </c>
    </row>
    <row r="183" spans="1:9" ht="16.5" customHeight="1" x14ac:dyDescent="0.2">
      <c r="A183" s="110" t="s">
        <v>23</v>
      </c>
      <c r="B183" s="110"/>
      <c r="C183" s="110"/>
      <c r="D183" s="7"/>
      <c r="E183" s="7"/>
      <c r="F183" s="21" t="s">
        <v>24</v>
      </c>
      <c r="G183" s="21">
        <f>SUM(G174:G182)</f>
        <v>1510000</v>
      </c>
      <c r="H183" s="21">
        <f>SUM(H174:H182)</f>
        <v>0</v>
      </c>
      <c r="I183" s="21">
        <f>SUM(I174:I182)</f>
        <v>1510000</v>
      </c>
    </row>
    <row r="184" spans="1:9" ht="16.5" customHeight="1" x14ac:dyDescent="0.2">
      <c r="A184" s="118" t="s">
        <v>168</v>
      </c>
      <c r="B184" s="119" t="s">
        <v>132</v>
      </c>
      <c r="C184" s="12" t="s">
        <v>150</v>
      </c>
      <c r="D184" s="7" t="s">
        <v>17</v>
      </c>
      <c r="E184" s="7">
        <v>300</v>
      </c>
      <c r="F184" s="7"/>
      <c r="G184" s="13">
        <v>360000</v>
      </c>
      <c r="H184" s="15"/>
      <c r="I184" s="13">
        <v>360000</v>
      </c>
    </row>
    <row r="185" spans="1:9" x14ac:dyDescent="0.2">
      <c r="A185" s="118"/>
      <c r="B185" s="119"/>
      <c r="C185" s="12" t="s">
        <v>161</v>
      </c>
      <c r="D185" s="7" t="s">
        <v>17</v>
      </c>
      <c r="E185" s="7">
        <v>300</v>
      </c>
      <c r="F185" s="7"/>
      <c r="G185" s="13">
        <v>480000</v>
      </c>
      <c r="H185" s="15"/>
      <c r="I185" s="13">
        <v>480000</v>
      </c>
    </row>
    <row r="186" spans="1:9" x14ac:dyDescent="0.2">
      <c r="A186" s="118"/>
      <c r="B186" s="119"/>
      <c r="C186" s="12" t="s">
        <v>151</v>
      </c>
      <c r="D186" s="7" t="s">
        <v>152</v>
      </c>
      <c r="E186" s="33" t="s">
        <v>166</v>
      </c>
      <c r="F186" s="7"/>
      <c r="G186" s="13">
        <v>300000</v>
      </c>
      <c r="H186" s="15"/>
      <c r="I186" s="13">
        <v>300000</v>
      </c>
    </row>
    <row r="187" spans="1:9" x14ac:dyDescent="0.2">
      <c r="A187" s="118"/>
      <c r="B187" s="119"/>
      <c r="C187" s="12" t="s">
        <v>169</v>
      </c>
      <c r="D187" s="7" t="s">
        <v>17</v>
      </c>
      <c r="E187" s="7">
        <v>150</v>
      </c>
      <c r="F187" s="7"/>
      <c r="G187" s="13">
        <v>180000</v>
      </c>
      <c r="H187" s="15"/>
      <c r="I187" s="13">
        <v>180000</v>
      </c>
    </row>
    <row r="188" spans="1:9" x14ac:dyDescent="0.2">
      <c r="A188" s="118"/>
      <c r="B188" s="119"/>
      <c r="C188" s="12" t="s">
        <v>156</v>
      </c>
      <c r="D188" s="7" t="s">
        <v>157</v>
      </c>
      <c r="E188" s="7">
        <v>230</v>
      </c>
      <c r="F188" s="7"/>
      <c r="G188" s="13">
        <v>276000</v>
      </c>
      <c r="H188" s="15"/>
      <c r="I188" s="13">
        <v>276000</v>
      </c>
    </row>
    <row r="189" spans="1:9" x14ac:dyDescent="0.2">
      <c r="A189" s="118"/>
      <c r="B189" s="119"/>
      <c r="C189" s="12" t="s">
        <v>170</v>
      </c>
      <c r="D189" s="7" t="s">
        <v>32</v>
      </c>
      <c r="E189" s="7">
        <v>10</v>
      </c>
      <c r="F189" s="7"/>
      <c r="G189" s="13">
        <v>10000</v>
      </c>
      <c r="H189" s="15"/>
      <c r="I189" s="13">
        <v>10000</v>
      </c>
    </row>
    <row r="190" spans="1:9" x14ac:dyDescent="0.2">
      <c r="A190" s="118"/>
      <c r="B190" s="119"/>
      <c r="C190" s="12" t="s">
        <v>171</v>
      </c>
      <c r="D190" s="7" t="s">
        <v>157</v>
      </c>
      <c r="E190" s="7">
        <v>120</v>
      </c>
      <c r="F190" s="7"/>
      <c r="G190" s="13">
        <v>120000</v>
      </c>
      <c r="H190" s="15"/>
      <c r="I190" s="13">
        <v>120000</v>
      </c>
    </row>
    <row r="191" spans="1:9" x14ac:dyDescent="0.2">
      <c r="A191" s="118"/>
      <c r="B191" s="119"/>
      <c r="C191" s="12" t="s">
        <v>159</v>
      </c>
      <c r="D191" s="7" t="s">
        <v>172</v>
      </c>
      <c r="E191" s="7">
        <v>1</v>
      </c>
      <c r="F191" s="7"/>
      <c r="G191" s="13">
        <v>8000</v>
      </c>
      <c r="H191" s="15"/>
      <c r="I191" s="13">
        <v>8000</v>
      </c>
    </row>
    <row r="192" spans="1:9" x14ac:dyDescent="0.2">
      <c r="A192" s="118"/>
      <c r="B192" s="119"/>
      <c r="C192" s="12" t="s">
        <v>173</v>
      </c>
      <c r="D192" s="7" t="s">
        <v>22</v>
      </c>
      <c r="E192" s="7">
        <v>28</v>
      </c>
      <c r="F192" s="7"/>
      <c r="G192" s="13">
        <v>7000</v>
      </c>
      <c r="H192" s="15"/>
      <c r="I192" s="13">
        <v>7000</v>
      </c>
    </row>
    <row r="193" spans="1:9" ht="16.5" customHeight="1" x14ac:dyDescent="0.2">
      <c r="A193" s="110" t="s">
        <v>23</v>
      </c>
      <c r="B193" s="110"/>
      <c r="C193" s="110"/>
      <c r="D193" s="7"/>
      <c r="E193" s="7"/>
      <c r="F193" s="21" t="s">
        <v>24</v>
      </c>
      <c r="G193" s="15">
        <f>SUM(G184:G192)</f>
        <v>1741000</v>
      </c>
      <c r="H193" s="15">
        <f>SUM(H184:H192)</f>
        <v>0</v>
      </c>
      <c r="I193" s="15">
        <f>SUM(I184:I192)</f>
        <v>1741000</v>
      </c>
    </row>
    <row r="194" spans="1:9" ht="16.5" customHeight="1" x14ac:dyDescent="0.25">
      <c r="A194" s="118" t="s">
        <v>174</v>
      </c>
      <c r="B194" s="119" t="s">
        <v>142</v>
      </c>
      <c r="C194" s="12" t="s">
        <v>150</v>
      </c>
      <c r="D194" s="7" t="s">
        <v>17</v>
      </c>
      <c r="E194" s="7">
        <v>300</v>
      </c>
      <c r="F194" s="7"/>
      <c r="G194" s="13">
        <v>360000</v>
      </c>
      <c r="H194" s="16"/>
      <c r="I194" s="13">
        <v>360000</v>
      </c>
    </row>
    <row r="195" spans="1:9" x14ac:dyDescent="0.2">
      <c r="A195" s="118"/>
      <c r="B195" s="119"/>
      <c r="C195" s="12" t="s">
        <v>161</v>
      </c>
      <c r="D195" s="7" t="s">
        <v>17</v>
      </c>
      <c r="E195" s="7">
        <v>300</v>
      </c>
      <c r="F195" s="7"/>
      <c r="G195" s="13">
        <v>480000</v>
      </c>
      <c r="H195" s="15"/>
      <c r="I195" s="13">
        <v>480000</v>
      </c>
    </row>
    <row r="196" spans="1:9" x14ac:dyDescent="0.2">
      <c r="A196" s="118"/>
      <c r="B196" s="119"/>
      <c r="C196" s="12" t="s">
        <v>151</v>
      </c>
      <c r="D196" s="7" t="s">
        <v>152</v>
      </c>
      <c r="E196" s="33" t="s">
        <v>166</v>
      </c>
      <c r="F196" s="7"/>
      <c r="G196" s="13">
        <v>300000</v>
      </c>
      <c r="H196" s="15"/>
      <c r="I196" s="13">
        <v>300000</v>
      </c>
    </row>
    <row r="197" spans="1:9" x14ac:dyDescent="0.2">
      <c r="A197" s="118"/>
      <c r="B197" s="119"/>
      <c r="C197" s="12" t="s">
        <v>169</v>
      </c>
      <c r="D197" s="7" t="s">
        <v>17</v>
      </c>
      <c r="E197" s="7">
        <v>150</v>
      </c>
      <c r="F197" s="7"/>
      <c r="G197" s="13">
        <v>180000</v>
      </c>
      <c r="H197" s="15"/>
      <c r="I197" s="13">
        <v>180000</v>
      </c>
    </row>
    <row r="198" spans="1:9" x14ac:dyDescent="0.2">
      <c r="A198" s="118"/>
      <c r="B198" s="119"/>
      <c r="C198" s="12" t="s">
        <v>175</v>
      </c>
      <c r="D198" s="7" t="s">
        <v>17</v>
      </c>
      <c r="E198" s="13">
        <v>1000</v>
      </c>
      <c r="F198" s="13"/>
      <c r="G198" s="7">
        <v>700000</v>
      </c>
      <c r="H198" s="7"/>
      <c r="I198" s="7">
        <v>700000</v>
      </c>
    </row>
    <row r="199" spans="1:9" x14ac:dyDescent="0.2">
      <c r="A199" s="118"/>
      <c r="B199" s="119"/>
      <c r="C199" s="12" t="s">
        <v>156</v>
      </c>
      <c r="D199" s="7" t="s">
        <v>157</v>
      </c>
      <c r="E199" s="7">
        <v>240</v>
      </c>
      <c r="F199" s="7"/>
      <c r="G199" s="13">
        <v>288000</v>
      </c>
      <c r="H199" s="15"/>
      <c r="I199" s="13">
        <v>288000</v>
      </c>
    </row>
    <row r="200" spans="1:9" x14ac:dyDescent="0.2">
      <c r="A200" s="118"/>
      <c r="B200" s="119"/>
      <c r="C200" s="12" t="s">
        <v>170</v>
      </c>
      <c r="D200" s="7" t="s">
        <v>32</v>
      </c>
      <c r="E200" s="7">
        <v>10</v>
      </c>
      <c r="F200" s="7"/>
      <c r="G200" s="13">
        <v>10000</v>
      </c>
      <c r="H200" s="15"/>
      <c r="I200" s="13">
        <v>10000</v>
      </c>
    </row>
    <row r="201" spans="1:9" x14ac:dyDescent="0.2">
      <c r="A201" s="118"/>
      <c r="B201" s="119"/>
      <c r="C201" s="12" t="s">
        <v>164</v>
      </c>
      <c r="D201" s="7" t="s">
        <v>157</v>
      </c>
      <c r="E201" s="7">
        <v>100</v>
      </c>
      <c r="F201" s="7"/>
      <c r="G201" s="13">
        <v>240000</v>
      </c>
      <c r="H201" s="15"/>
      <c r="I201" s="13">
        <v>240000</v>
      </c>
    </row>
    <row r="202" spans="1:9" x14ac:dyDescent="0.2">
      <c r="A202" s="118"/>
      <c r="B202" s="119"/>
      <c r="C202" s="12" t="s">
        <v>159</v>
      </c>
      <c r="D202" s="7" t="s">
        <v>172</v>
      </c>
      <c r="E202" s="7">
        <v>1</v>
      </c>
      <c r="F202" s="7"/>
      <c r="G202" s="13">
        <v>8000</v>
      </c>
      <c r="H202" s="15"/>
      <c r="I202" s="13">
        <v>8000</v>
      </c>
    </row>
    <row r="203" spans="1:9" x14ac:dyDescent="0.2">
      <c r="A203" s="118"/>
      <c r="B203" s="119"/>
      <c r="C203" s="12" t="s">
        <v>173</v>
      </c>
      <c r="D203" s="7" t="s">
        <v>22</v>
      </c>
      <c r="E203" s="7">
        <v>15</v>
      </c>
      <c r="F203" s="7"/>
      <c r="G203" s="13">
        <v>3750</v>
      </c>
      <c r="H203" s="15"/>
      <c r="I203" s="13">
        <v>3750</v>
      </c>
    </row>
    <row r="204" spans="1:9" ht="16.5" customHeight="1" x14ac:dyDescent="0.2">
      <c r="A204" s="110" t="s">
        <v>23</v>
      </c>
      <c r="B204" s="110"/>
      <c r="C204" s="110"/>
      <c r="D204" s="7"/>
      <c r="E204" s="7"/>
      <c r="F204" s="21" t="s">
        <v>24</v>
      </c>
      <c r="G204" s="15">
        <f>SUM(G194:G203)</f>
        <v>2569750</v>
      </c>
      <c r="H204" s="15">
        <f>SUM(H194:H203)</f>
        <v>0</v>
      </c>
      <c r="I204" s="15">
        <f>SUM(I194:I203)</f>
        <v>2569750</v>
      </c>
    </row>
    <row r="205" spans="1:9" ht="18" customHeight="1" x14ac:dyDescent="0.2">
      <c r="A205" s="118" t="s">
        <v>176</v>
      </c>
      <c r="B205" s="119" t="s">
        <v>177</v>
      </c>
      <c r="C205" s="12" t="s">
        <v>150</v>
      </c>
      <c r="D205" s="7" t="s">
        <v>17</v>
      </c>
      <c r="E205" s="7">
        <v>500</v>
      </c>
      <c r="F205" s="7"/>
      <c r="G205" s="7">
        <v>600000</v>
      </c>
      <c r="H205" s="21"/>
      <c r="I205" s="7">
        <v>600000</v>
      </c>
    </row>
    <row r="206" spans="1:9" x14ac:dyDescent="0.2">
      <c r="A206" s="118"/>
      <c r="B206" s="119"/>
      <c r="C206" s="12" t="s">
        <v>161</v>
      </c>
      <c r="D206" s="7" t="s">
        <v>17</v>
      </c>
      <c r="E206" s="7">
        <v>500</v>
      </c>
      <c r="F206" s="7"/>
      <c r="G206" s="7">
        <v>800000</v>
      </c>
      <c r="H206" s="21"/>
      <c r="I206" s="7">
        <v>800000</v>
      </c>
    </row>
    <row r="207" spans="1:9" x14ac:dyDescent="0.2">
      <c r="A207" s="118"/>
      <c r="B207" s="119"/>
      <c r="C207" s="12" t="s">
        <v>151</v>
      </c>
      <c r="D207" s="7" t="s">
        <v>152</v>
      </c>
      <c r="E207" s="7" t="s">
        <v>178</v>
      </c>
      <c r="F207" s="7"/>
      <c r="G207" s="7">
        <v>350000</v>
      </c>
      <c r="H207" s="21"/>
      <c r="I207" s="7">
        <v>350000</v>
      </c>
    </row>
    <row r="208" spans="1:9" x14ac:dyDescent="0.2">
      <c r="A208" s="118"/>
      <c r="B208" s="119"/>
      <c r="C208" s="12" t="s">
        <v>179</v>
      </c>
      <c r="D208" s="7" t="s">
        <v>17</v>
      </c>
      <c r="E208" s="7">
        <v>180</v>
      </c>
      <c r="F208" s="7"/>
      <c r="G208" s="7">
        <v>216000</v>
      </c>
      <c r="H208" s="21"/>
      <c r="I208" s="7">
        <v>216000</v>
      </c>
    </row>
    <row r="209" spans="1:9" x14ac:dyDescent="0.2">
      <c r="A209" s="118"/>
      <c r="B209" s="119"/>
      <c r="C209" s="12" t="s">
        <v>155</v>
      </c>
      <c r="D209" s="7" t="s">
        <v>32</v>
      </c>
      <c r="E209" s="7">
        <v>33</v>
      </c>
      <c r="F209" s="7"/>
      <c r="G209" s="7">
        <v>33000</v>
      </c>
      <c r="H209" s="21"/>
      <c r="I209" s="7">
        <v>33000</v>
      </c>
    </row>
    <row r="210" spans="1:9" x14ac:dyDescent="0.2">
      <c r="A210" s="118"/>
      <c r="B210" s="119"/>
      <c r="C210" s="12" t="s">
        <v>156</v>
      </c>
      <c r="D210" s="7" t="s">
        <v>157</v>
      </c>
      <c r="E210" s="7">
        <v>360</v>
      </c>
      <c r="F210" s="7"/>
      <c r="G210" s="7">
        <v>432000</v>
      </c>
      <c r="H210" s="21"/>
      <c r="I210" s="7">
        <v>432000</v>
      </c>
    </row>
    <row r="211" spans="1:9" x14ac:dyDescent="0.2">
      <c r="A211" s="118"/>
      <c r="B211" s="119"/>
      <c r="C211" s="12" t="s">
        <v>180</v>
      </c>
      <c r="D211" s="7" t="s">
        <v>17</v>
      </c>
      <c r="E211" s="7">
        <v>300</v>
      </c>
      <c r="F211" s="7"/>
      <c r="G211" s="7">
        <v>360000</v>
      </c>
      <c r="H211" s="7"/>
      <c r="I211" s="7">
        <v>360000</v>
      </c>
    </row>
    <row r="212" spans="1:9" x14ac:dyDescent="0.2">
      <c r="A212" s="118"/>
      <c r="B212" s="119"/>
      <c r="C212" s="12" t="s">
        <v>181</v>
      </c>
      <c r="D212" s="7" t="s">
        <v>152</v>
      </c>
      <c r="E212" s="7">
        <v>7</v>
      </c>
      <c r="F212" s="7"/>
      <c r="G212" s="7">
        <v>175000</v>
      </c>
      <c r="H212" s="21"/>
      <c r="I212" s="7">
        <v>175000</v>
      </c>
    </row>
    <row r="213" spans="1:9" x14ac:dyDescent="0.2">
      <c r="A213" s="118" t="s">
        <v>182</v>
      </c>
      <c r="B213" s="119"/>
      <c r="C213" s="12" t="s">
        <v>55</v>
      </c>
      <c r="D213" s="7" t="s">
        <v>17</v>
      </c>
      <c r="E213" s="7">
        <v>1800</v>
      </c>
      <c r="F213" s="7"/>
      <c r="G213" s="7">
        <v>1260000</v>
      </c>
      <c r="H213" s="21"/>
      <c r="I213" s="7">
        <v>1260000</v>
      </c>
    </row>
    <row r="214" spans="1:9" x14ac:dyDescent="0.2">
      <c r="A214" s="118"/>
      <c r="B214" s="119"/>
      <c r="C214" s="12" t="s">
        <v>159</v>
      </c>
      <c r="D214" s="7" t="s">
        <v>32</v>
      </c>
      <c r="E214" s="7">
        <v>1</v>
      </c>
      <c r="F214" s="7"/>
      <c r="G214" s="7">
        <v>8000</v>
      </c>
      <c r="H214" s="21"/>
      <c r="I214" s="7">
        <v>8000</v>
      </c>
    </row>
    <row r="215" spans="1:9" x14ac:dyDescent="0.2">
      <c r="A215" s="118"/>
      <c r="B215" s="119"/>
      <c r="C215" s="12" t="s">
        <v>173</v>
      </c>
      <c r="D215" s="7" t="s">
        <v>22</v>
      </c>
      <c r="E215" s="7">
        <v>39</v>
      </c>
      <c r="F215" s="7"/>
      <c r="G215" s="7">
        <v>9750</v>
      </c>
      <c r="H215" s="21"/>
      <c r="I215" s="7">
        <v>9750</v>
      </c>
    </row>
    <row r="216" spans="1:9" ht="16.5" customHeight="1" x14ac:dyDescent="0.2">
      <c r="A216" s="110" t="s">
        <v>23</v>
      </c>
      <c r="B216" s="110"/>
      <c r="C216" s="110"/>
      <c r="D216" s="7"/>
      <c r="E216" s="7"/>
      <c r="F216" s="21" t="s">
        <v>24</v>
      </c>
      <c r="G216" s="21">
        <f>SUM(G205:G215)</f>
        <v>4243750</v>
      </c>
      <c r="H216" s="21">
        <f>SUM(H205:H215)</f>
        <v>0</v>
      </c>
      <c r="I216" s="21">
        <f>SUM(I205:I215)</f>
        <v>4243750</v>
      </c>
    </row>
    <row r="217" spans="1:9" ht="16.5" customHeight="1" x14ac:dyDescent="0.2">
      <c r="A217" s="118" t="s">
        <v>183</v>
      </c>
      <c r="B217" s="119" t="s">
        <v>144</v>
      </c>
      <c r="C217" s="12" t="s">
        <v>150</v>
      </c>
      <c r="D217" s="7" t="s">
        <v>17</v>
      </c>
      <c r="E217" s="7">
        <v>500</v>
      </c>
      <c r="F217" s="13"/>
      <c r="G217" s="7">
        <v>600000</v>
      </c>
      <c r="H217" s="7"/>
      <c r="I217" s="7">
        <v>600000</v>
      </c>
    </row>
    <row r="218" spans="1:9" x14ac:dyDescent="0.2">
      <c r="A218" s="118"/>
      <c r="B218" s="119"/>
      <c r="C218" s="12" t="s">
        <v>156</v>
      </c>
      <c r="D218" s="7" t="s">
        <v>157</v>
      </c>
      <c r="E218" s="7">
        <v>400</v>
      </c>
      <c r="F218" s="7"/>
      <c r="G218" s="7">
        <v>480000</v>
      </c>
      <c r="H218" s="7"/>
      <c r="I218" s="7">
        <v>480000</v>
      </c>
    </row>
    <row r="219" spans="1:9" x14ac:dyDescent="0.2">
      <c r="A219" s="118"/>
      <c r="B219" s="119"/>
      <c r="C219" s="12" t="s">
        <v>151</v>
      </c>
      <c r="D219" s="7" t="s">
        <v>152</v>
      </c>
      <c r="E219" s="13" t="s">
        <v>166</v>
      </c>
      <c r="F219" s="13"/>
      <c r="G219" s="7">
        <v>300000</v>
      </c>
      <c r="H219" s="7"/>
      <c r="I219" s="7">
        <v>300000</v>
      </c>
    </row>
    <row r="220" spans="1:9" x14ac:dyDescent="0.2">
      <c r="A220" s="118"/>
      <c r="B220" s="119"/>
      <c r="C220" s="12" t="s">
        <v>155</v>
      </c>
      <c r="D220" s="7" t="s">
        <v>32</v>
      </c>
      <c r="E220" s="13">
        <v>10</v>
      </c>
      <c r="F220" s="13"/>
      <c r="G220" s="7">
        <v>10000</v>
      </c>
      <c r="H220" s="7"/>
      <c r="I220" s="7">
        <v>10000</v>
      </c>
    </row>
    <row r="221" spans="1:9" x14ac:dyDescent="0.2">
      <c r="A221" s="118"/>
      <c r="B221" s="119"/>
      <c r="C221" s="12" t="s">
        <v>175</v>
      </c>
      <c r="D221" s="7" t="s">
        <v>17</v>
      </c>
      <c r="E221" s="13">
        <v>1000</v>
      </c>
      <c r="F221" s="13"/>
      <c r="G221" s="7">
        <v>700000</v>
      </c>
      <c r="H221" s="7"/>
      <c r="I221" s="7">
        <v>700000</v>
      </c>
    </row>
    <row r="222" spans="1:9" x14ac:dyDescent="0.2">
      <c r="A222" s="118"/>
      <c r="B222" s="119"/>
      <c r="C222" s="12" t="s">
        <v>179</v>
      </c>
      <c r="D222" s="7" t="s">
        <v>17</v>
      </c>
      <c r="E222" s="13">
        <v>300</v>
      </c>
      <c r="F222" s="13"/>
      <c r="G222" s="7">
        <v>360000</v>
      </c>
      <c r="H222" s="7"/>
      <c r="I222" s="7">
        <v>360000</v>
      </c>
    </row>
    <row r="223" spans="1:9" x14ac:dyDescent="0.2">
      <c r="A223" s="118"/>
      <c r="B223" s="119"/>
      <c r="C223" s="12" t="s">
        <v>159</v>
      </c>
      <c r="D223" s="7" t="s">
        <v>172</v>
      </c>
      <c r="E223" s="13">
        <v>1</v>
      </c>
      <c r="F223" s="13"/>
      <c r="G223" s="7">
        <v>8000</v>
      </c>
      <c r="H223" s="7"/>
      <c r="I223" s="7">
        <v>8000</v>
      </c>
    </row>
    <row r="224" spans="1:9" x14ac:dyDescent="0.2">
      <c r="A224" s="118"/>
      <c r="B224" s="119"/>
      <c r="C224" s="12" t="s">
        <v>55</v>
      </c>
      <c r="D224" s="7" t="s">
        <v>17</v>
      </c>
      <c r="E224" s="13">
        <v>600</v>
      </c>
      <c r="F224" s="13"/>
      <c r="G224" s="7">
        <v>420000</v>
      </c>
      <c r="H224" s="7"/>
      <c r="I224" s="7">
        <v>420000</v>
      </c>
    </row>
    <row r="225" spans="1:9" ht="16.5" customHeight="1" x14ac:dyDescent="0.2">
      <c r="A225" s="110" t="s">
        <v>23</v>
      </c>
      <c r="B225" s="110"/>
      <c r="C225" s="110"/>
      <c r="D225" s="7"/>
      <c r="E225" s="7"/>
      <c r="F225" s="21" t="s">
        <v>24</v>
      </c>
      <c r="G225" s="15">
        <f>SUM(G217:G224)</f>
        <v>2878000</v>
      </c>
      <c r="H225" s="15">
        <f>SUM(H217:H224)</f>
        <v>0</v>
      </c>
      <c r="I225" s="15">
        <f>SUM(I217:I224)</f>
        <v>2878000</v>
      </c>
    </row>
    <row r="226" spans="1:9" ht="16.5" customHeight="1" x14ac:dyDescent="0.2">
      <c r="A226" s="118" t="s">
        <v>184</v>
      </c>
      <c r="B226" s="119" t="s">
        <v>53</v>
      </c>
      <c r="C226" s="12" t="s">
        <v>185</v>
      </c>
      <c r="D226" s="7" t="s">
        <v>17</v>
      </c>
      <c r="E226" s="7">
        <v>300</v>
      </c>
      <c r="F226" s="7"/>
      <c r="G226" s="13">
        <v>360000</v>
      </c>
      <c r="H226" s="15"/>
      <c r="I226" s="13">
        <v>360000</v>
      </c>
    </row>
    <row r="227" spans="1:9" x14ac:dyDescent="0.2">
      <c r="A227" s="118"/>
      <c r="B227" s="119"/>
      <c r="C227" s="12" t="s">
        <v>151</v>
      </c>
      <c r="D227" s="7" t="s">
        <v>152</v>
      </c>
      <c r="E227" s="7" t="s">
        <v>186</v>
      </c>
      <c r="F227" s="7"/>
      <c r="G227" s="13">
        <v>175000</v>
      </c>
      <c r="H227" s="15"/>
      <c r="I227" s="13">
        <v>175000</v>
      </c>
    </row>
    <row r="228" spans="1:9" x14ac:dyDescent="0.2">
      <c r="A228" s="118"/>
      <c r="B228" s="119"/>
      <c r="C228" s="12" t="s">
        <v>187</v>
      </c>
      <c r="D228" s="7" t="s">
        <v>17</v>
      </c>
      <c r="E228" s="7">
        <v>60</v>
      </c>
      <c r="F228" s="7"/>
      <c r="G228" s="13">
        <v>72000</v>
      </c>
      <c r="H228" s="15"/>
      <c r="I228" s="13">
        <v>72000</v>
      </c>
    </row>
    <row r="229" spans="1:9" x14ac:dyDescent="0.2">
      <c r="A229" s="118"/>
      <c r="B229" s="119"/>
      <c r="C229" s="12" t="s">
        <v>156</v>
      </c>
      <c r="D229" s="7" t="s">
        <v>157</v>
      </c>
      <c r="E229" s="7">
        <v>280</v>
      </c>
      <c r="F229" s="7"/>
      <c r="G229" s="13">
        <v>336000</v>
      </c>
      <c r="H229" s="15"/>
      <c r="I229" s="13">
        <v>336000</v>
      </c>
    </row>
    <row r="230" spans="1:9" x14ac:dyDescent="0.2">
      <c r="A230" s="118"/>
      <c r="B230" s="119"/>
      <c r="C230" s="12" t="s">
        <v>16</v>
      </c>
      <c r="D230" s="7" t="s">
        <v>17</v>
      </c>
      <c r="E230" s="7">
        <v>300</v>
      </c>
      <c r="F230" s="7"/>
      <c r="G230" s="13">
        <v>360000</v>
      </c>
      <c r="H230" s="15"/>
      <c r="I230" s="13">
        <v>360000</v>
      </c>
    </row>
    <row r="231" spans="1:9" x14ac:dyDescent="0.2">
      <c r="A231" s="118"/>
      <c r="B231" s="119"/>
      <c r="C231" s="12" t="s">
        <v>159</v>
      </c>
      <c r="D231" s="7" t="s">
        <v>172</v>
      </c>
      <c r="E231" s="13">
        <v>1</v>
      </c>
      <c r="F231" s="13"/>
      <c r="G231" s="7">
        <v>8000</v>
      </c>
      <c r="H231" s="7"/>
      <c r="I231" s="7">
        <v>8000</v>
      </c>
    </row>
    <row r="232" spans="1:9" ht="16.5" customHeight="1" x14ac:dyDescent="0.2">
      <c r="A232" s="110" t="s">
        <v>23</v>
      </c>
      <c r="B232" s="110"/>
      <c r="C232" s="110"/>
      <c r="D232" s="7"/>
      <c r="E232" s="7"/>
      <c r="F232" s="21" t="s">
        <v>24</v>
      </c>
      <c r="G232" s="15">
        <f>SUM(G226:G231)</f>
        <v>1311000</v>
      </c>
      <c r="H232" s="15">
        <f>SUM(H226:H231)</f>
        <v>0</v>
      </c>
      <c r="I232" s="15">
        <f>SUM(I226:I231)</f>
        <v>1311000</v>
      </c>
    </row>
    <row r="233" spans="1:9" ht="14.45" customHeight="1" x14ac:dyDescent="0.25">
      <c r="A233" s="118" t="s">
        <v>188</v>
      </c>
      <c r="B233" s="119" t="s">
        <v>189</v>
      </c>
      <c r="C233" s="12" t="s">
        <v>190</v>
      </c>
      <c r="D233" s="7" t="s">
        <v>17</v>
      </c>
      <c r="E233" s="7">
        <v>400</v>
      </c>
      <c r="F233" s="7"/>
      <c r="G233" s="13">
        <v>480000</v>
      </c>
      <c r="H233" s="16"/>
      <c r="I233" s="13">
        <v>480000</v>
      </c>
    </row>
    <row r="234" spans="1:9" x14ac:dyDescent="0.25">
      <c r="A234" s="118"/>
      <c r="B234" s="119"/>
      <c r="C234" s="12" t="s">
        <v>151</v>
      </c>
      <c r="D234" s="7" t="s">
        <v>152</v>
      </c>
      <c r="E234" s="7" t="s">
        <v>166</v>
      </c>
      <c r="F234" s="7"/>
      <c r="G234" s="13">
        <v>300000</v>
      </c>
      <c r="H234" s="16"/>
      <c r="I234" s="13">
        <v>300000</v>
      </c>
    </row>
    <row r="235" spans="1:9" x14ac:dyDescent="0.25">
      <c r="A235" s="118"/>
      <c r="B235" s="119"/>
      <c r="C235" s="12" t="s">
        <v>187</v>
      </c>
      <c r="D235" s="7" t="s">
        <v>17</v>
      </c>
      <c r="E235" s="7">
        <v>120</v>
      </c>
      <c r="F235" s="7"/>
      <c r="G235" s="13">
        <v>144000</v>
      </c>
      <c r="H235" s="16"/>
      <c r="I235" s="13">
        <v>144000</v>
      </c>
    </row>
    <row r="236" spans="1:9" x14ac:dyDescent="0.25">
      <c r="A236" s="118"/>
      <c r="B236" s="119"/>
      <c r="C236" s="12" t="s">
        <v>156</v>
      </c>
      <c r="D236" s="7" t="s">
        <v>157</v>
      </c>
      <c r="E236" s="7">
        <v>200</v>
      </c>
      <c r="F236" s="7"/>
      <c r="G236" s="13">
        <v>240000</v>
      </c>
      <c r="H236" s="16"/>
      <c r="I236" s="13">
        <v>240000</v>
      </c>
    </row>
    <row r="237" spans="1:9" x14ac:dyDescent="0.25">
      <c r="A237" s="118"/>
      <c r="B237" s="119"/>
      <c r="C237" s="12" t="s">
        <v>159</v>
      </c>
      <c r="D237" s="7" t="s">
        <v>172</v>
      </c>
      <c r="E237" s="7">
        <v>1</v>
      </c>
      <c r="F237" s="7"/>
      <c r="G237" s="13">
        <v>8000</v>
      </c>
      <c r="H237" s="16"/>
      <c r="I237" s="13">
        <v>8000</v>
      </c>
    </row>
    <row r="238" spans="1:9" ht="15.75" customHeight="1" x14ac:dyDescent="0.2">
      <c r="A238" s="110" t="s">
        <v>23</v>
      </c>
      <c r="B238" s="110"/>
      <c r="C238" s="110"/>
      <c r="D238" s="7"/>
      <c r="E238" s="7"/>
      <c r="F238" s="21" t="s">
        <v>24</v>
      </c>
      <c r="G238" s="15">
        <f>SUM(G233:G237)</f>
        <v>1172000</v>
      </c>
      <c r="H238" s="15">
        <f>SUM(H233:H237)</f>
        <v>0</v>
      </c>
      <c r="I238" s="15">
        <f>SUM(I233:I237)</f>
        <v>1172000</v>
      </c>
    </row>
    <row r="239" spans="1:9" ht="16.5" customHeight="1" x14ac:dyDescent="0.2">
      <c r="A239" s="118" t="s">
        <v>191</v>
      </c>
      <c r="B239" s="119" t="s">
        <v>135</v>
      </c>
      <c r="C239" s="12" t="s">
        <v>150</v>
      </c>
      <c r="D239" s="7" t="s">
        <v>17</v>
      </c>
      <c r="E239" s="7">
        <v>500</v>
      </c>
      <c r="F239" s="13"/>
      <c r="G239" s="7">
        <v>600000</v>
      </c>
      <c r="H239" s="7"/>
      <c r="I239" s="7">
        <v>600000</v>
      </c>
    </row>
    <row r="240" spans="1:9" x14ac:dyDescent="0.2">
      <c r="A240" s="118"/>
      <c r="B240" s="119"/>
      <c r="C240" s="12" t="s">
        <v>161</v>
      </c>
      <c r="D240" s="7" t="s">
        <v>17</v>
      </c>
      <c r="E240" s="7">
        <v>500</v>
      </c>
      <c r="F240" s="7"/>
      <c r="G240" s="7">
        <v>800000</v>
      </c>
      <c r="H240" s="21"/>
      <c r="I240" s="7">
        <v>800000</v>
      </c>
    </row>
    <row r="241" spans="1:9" x14ac:dyDescent="0.2">
      <c r="A241" s="118"/>
      <c r="B241" s="119"/>
      <c r="C241" s="12" t="s">
        <v>151</v>
      </c>
      <c r="D241" s="7" t="s">
        <v>152</v>
      </c>
      <c r="E241" s="13" t="s">
        <v>192</v>
      </c>
      <c r="F241" s="13"/>
      <c r="G241" s="7">
        <v>400000</v>
      </c>
      <c r="H241" s="7"/>
      <c r="I241" s="7">
        <v>400000</v>
      </c>
    </row>
    <row r="242" spans="1:9" x14ac:dyDescent="0.2">
      <c r="A242" s="118"/>
      <c r="B242" s="119"/>
      <c r="C242" s="12" t="s">
        <v>193</v>
      </c>
      <c r="D242" s="7" t="s">
        <v>17</v>
      </c>
      <c r="E242" s="13">
        <v>40</v>
      </c>
      <c r="F242" s="13"/>
      <c r="G242" s="7">
        <v>48000</v>
      </c>
      <c r="H242" s="7"/>
      <c r="I242" s="7">
        <v>48000</v>
      </c>
    </row>
    <row r="243" spans="1:9" x14ac:dyDescent="0.2">
      <c r="A243" s="118"/>
      <c r="B243" s="119"/>
      <c r="C243" s="12" t="s">
        <v>164</v>
      </c>
      <c r="D243" s="7" t="s">
        <v>157</v>
      </c>
      <c r="E243" s="13">
        <v>90</v>
      </c>
      <c r="F243" s="13"/>
      <c r="G243" s="7">
        <v>216000</v>
      </c>
      <c r="H243" s="7"/>
      <c r="I243" s="7">
        <v>216000</v>
      </c>
    </row>
    <row r="244" spans="1:9" x14ac:dyDescent="0.2">
      <c r="A244" s="118"/>
      <c r="B244" s="119"/>
      <c r="C244" s="12" t="s">
        <v>156</v>
      </c>
      <c r="D244" s="7" t="s">
        <v>157</v>
      </c>
      <c r="E244" s="13">
        <v>175</v>
      </c>
      <c r="F244" s="13"/>
      <c r="G244" s="7">
        <v>210000</v>
      </c>
      <c r="H244" s="7"/>
      <c r="I244" s="7">
        <v>210000</v>
      </c>
    </row>
    <row r="245" spans="1:9" x14ac:dyDescent="0.25">
      <c r="A245" s="118"/>
      <c r="B245" s="119"/>
      <c r="C245" s="16" t="s">
        <v>159</v>
      </c>
      <c r="D245" s="34" t="s">
        <v>172</v>
      </c>
      <c r="E245" s="34">
        <v>1</v>
      </c>
      <c r="F245" s="13"/>
      <c r="G245" s="7">
        <v>8000</v>
      </c>
      <c r="H245" s="7"/>
      <c r="I245" s="7">
        <v>8000</v>
      </c>
    </row>
    <row r="246" spans="1:9" x14ac:dyDescent="0.25">
      <c r="A246" s="118"/>
      <c r="B246" s="119"/>
      <c r="C246" s="16" t="s">
        <v>173</v>
      </c>
      <c r="D246" s="20" t="s">
        <v>22</v>
      </c>
      <c r="E246" s="20">
        <v>25</v>
      </c>
      <c r="F246" s="13"/>
      <c r="G246" s="7">
        <v>6250</v>
      </c>
      <c r="H246" s="7"/>
      <c r="I246" s="7">
        <v>6250</v>
      </c>
    </row>
    <row r="247" spans="1:9" ht="16.5" customHeight="1" x14ac:dyDescent="0.2">
      <c r="A247" s="110" t="s">
        <v>23</v>
      </c>
      <c r="B247" s="110"/>
      <c r="C247" s="110"/>
      <c r="D247" s="7"/>
      <c r="E247" s="7"/>
      <c r="F247" s="21" t="s">
        <v>24</v>
      </c>
      <c r="G247" s="21">
        <f>SUM(G239:G246)</f>
        <v>2288250</v>
      </c>
      <c r="H247" s="21">
        <f>SUM(H239:H246)</f>
        <v>0</v>
      </c>
      <c r="I247" s="21">
        <f>SUM(I239:I246)</f>
        <v>2288250</v>
      </c>
    </row>
    <row r="248" spans="1:9" ht="14.45" customHeight="1" x14ac:dyDescent="0.2">
      <c r="A248" s="118" t="s">
        <v>194</v>
      </c>
      <c r="B248" s="119" t="s">
        <v>106</v>
      </c>
      <c r="C248" s="12" t="s">
        <v>195</v>
      </c>
      <c r="D248" s="7" t="s">
        <v>17</v>
      </c>
      <c r="E248" s="13">
        <v>600</v>
      </c>
      <c r="F248" s="13"/>
      <c r="G248" s="7">
        <v>360000</v>
      </c>
      <c r="H248" s="7"/>
      <c r="I248" s="7">
        <v>360000</v>
      </c>
    </row>
    <row r="249" spans="1:9" x14ac:dyDescent="0.2">
      <c r="A249" s="118"/>
      <c r="B249" s="119"/>
      <c r="C249" s="12" t="s">
        <v>156</v>
      </c>
      <c r="D249" s="7" t="s">
        <v>20</v>
      </c>
      <c r="E249" s="13">
        <v>700</v>
      </c>
      <c r="F249" s="13"/>
      <c r="G249" s="7">
        <v>840000</v>
      </c>
      <c r="H249" s="7"/>
      <c r="I249" s="7">
        <v>840000</v>
      </c>
    </row>
    <row r="250" spans="1:9" x14ac:dyDescent="0.2">
      <c r="A250" s="118"/>
      <c r="B250" s="119"/>
      <c r="C250" s="12" t="s">
        <v>179</v>
      </c>
      <c r="D250" s="7" t="s">
        <v>17</v>
      </c>
      <c r="E250" s="13">
        <v>750</v>
      </c>
      <c r="F250" s="13"/>
      <c r="G250" s="7">
        <v>900000</v>
      </c>
      <c r="H250" s="7"/>
      <c r="I250" s="7">
        <v>900000</v>
      </c>
    </row>
    <row r="251" spans="1:9" x14ac:dyDescent="0.2">
      <c r="A251" s="118"/>
      <c r="B251" s="119"/>
      <c r="C251" s="12" t="s">
        <v>196</v>
      </c>
      <c r="D251" s="7" t="s">
        <v>39</v>
      </c>
      <c r="E251" s="13">
        <v>10</v>
      </c>
      <c r="F251" s="13"/>
      <c r="G251" s="7">
        <v>3000</v>
      </c>
      <c r="H251" s="7"/>
      <c r="I251" s="7">
        <v>3000</v>
      </c>
    </row>
    <row r="252" spans="1:9" x14ac:dyDescent="0.25">
      <c r="A252" s="118"/>
      <c r="B252" s="119"/>
      <c r="C252" s="16" t="s">
        <v>197</v>
      </c>
      <c r="D252" s="20" t="s">
        <v>32</v>
      </c>
      <c r="E252" s="20">
        <v>25</v>
      </c>
      <c r="F252" s="16"/>
      <c r="G252" s="20">
        <v>80000</v>
      </c>
      <c r="H252" s="16"/>
      <c r="I252" s="20">
        <v>80000</v>
      </c>
    </row>
    <row r="253" spans="1:9" ht="16.5" customHeight="1" x14ac:dyDescent="0.2">
      <c r="A253" s="110" t="s">
        <v>23</v>
      </c>
      <c r="B253" s="110"/>
      <c r="C253" s="110"/>
      <c r="D253" s="7"/>
      <c r="E253" s="7"/>
      <c r="F253" s="21" t="s">
        <v>24</v>
      </c>
      <c r="G253" s="21">
        <f>SUM(G248:G252)</f>
        <v>2183000</v>
      </c>
      <c r="H253" s="21">
        <f>SUM(H248:H252)</f>
        <v>0</v>
      </c>
      <c r="I253" s="21">
        <f>SUM(I248:I252)</f>
        <v>2183000</v>
      </c>
    </row>
    <row r="254" spans="1:9" ht="16.5" customHeight="1" x14ac:dyDescent="0.2">
      <c r="A254" s="118" t="s">
        <v>198</v>
      </c>
      <c r="B254" s="119" t="s">
        <v>137</v>
      </c>
      <c r="C254" s="12" t="s">
        <v>61</v>
      </c>
      <c r="D254" s="7" t="s">
        <v>17</v>
      </c>
      <c r="E254" s="7">
        <v>50</v>
      </c>
      <c r="F254" s="7"/>
      <c r="G254" s="7">
        <v>60000</v>
      </c>
      <c r="H254" s="21"/>
      <c r="I254" s="7">
        <v>60000</v>
      </c>
    </row>
    <row r="255" spans="1:9" x14ac:dyDescent="0.2">
      <c r="A255" s="118"/>
      <c r="B255" s="119"/>
      <c r="C255" s="12" t="s">
        <v>156</v>
      </c>
      <c r="D255" s="7" t="s">
        <v>157</v>
      </c>
      <c r="E255" s="7">
        <v>152</v>
      </c>
      <c r="F255" s="7"/>
      <c r="G255" s="7">
        <v>182400</v>
      </c>
      <c r="H255" s="21"/>
      <c r="I255" s="7">
        <v>182400</v>
      </c>
    </row>
    <row r="256" spans="1:9" x14ac:dyDescent="0.2">
      <c r="A256" s="118"/>
      <c r="B256" s="119"/>
      <c r="C256" s="12" t="s">
        <v>150</v>
      </c>
      <c r="D256" s="7" t="s">
        <v>17</v>
      </c>
      <c r="E256" s="7">
        <v>546</v>
      </c>
      <c r="F256" s="7"/>
      <c r="G256" s="7">
        <v>655200</v>
      </c>
      <c r="H256" s="7"/>
      <c r="I256" s="7">
        <v>655200</v>
      </c>
    </row>
    <row r="257" spans="1:9" x14ac:dyDescent="0.2">
      <c r="A257" s="118"/>
      <c r="B257" s="119"/>
      <c r="C257" s="12" t="s">
        <v>164</v>
      </c>
      <c r="D257" s="7" t="s">
        <v>20</v>
      </c>
      <c r="E257" s="7">
        <v>110</v>
      </c>
      <c r="F257" s="7"/>
      <c r="G257" s="13">
        <v>264000</v>
      </c>
      <c r="H257" s="15"/>
      <c r="I257" s="13">
        <v>264000</v>
      </c>
    </row>
    <row r="258" spans="1:9" x14ac:dyDescent="0.2">
      <c r="A258" s="118"/>
      <c r="B258" s="119"/>
      <c r="C258" s="12" t="s">
        <v>151</v>
      </c>
      <c r="D258" s="7" t="s">
        <v>152</v>
      </c>
      <c r="E258" s="7" t="s">
        <v>199</v>
      </c>
      <c r="F258" s="7"/>
      <c r="G258" s="7">
        <v>225000</v>
      </c>
      <c r="H258" s="7"/>
      <c r="I258" s="7">
        <v>225000</v>
      </c>
    </row>
    <row r="259" spans="1:9" x14ac:dyDescent="0.2">
      <c r="A259" s="118"/>
      <c r="B259" s="119"/>
      <c r="C259" s="12" t="s">
        <v>55</v>
      </c>
      <c r="D259" s="7" t="s">
        <v>17</v>
      </c>
      <c r="E259" s="7">
        <v>1000</v>
      </c>
      <c r="F259" s="7"/>
      <c r="G259" s="7">
        <v>700000</v>
      </c>
      <c r="H259" s="7"/>
      <c r="I259" s="7">
        <v>700000</v>
      </c>
    </row>
    <row r="260" spans="1:9" x14ac:dyDescent="0.2">
      <c r="A260" s="118"/>
      <c r="B260" s="119"/>
      <c r="C260" s="12" t="s">
        <v>159</v>
      </c>
      <c r="D260" s="7" t="s">
        <v>32</v>
      </c>
      <c r="E260" s="7">
        <v>1</v>
      </c>
      <c r="F260" s="7"/>
      <c r="G260" s="7">
        <v>8000</v>
      </c>
      <c r="H260" s="7"/>
      <c r="I260" s="7">
        <v>8000</v>
      </c>
    </row>
    <row r="261" spans="1:9" x14ac:dyDescent="0.2">
      <c r="A261" s="118"/>
      <c r="B261" s="119"/>
      <c r="C261" s="12" t="s">
        <v>200</v>
      </c>
      <c r="D261" s="7" t="s">
        <v>32</v>
      </c>
      <c r="E261" s="7">
        <v>7</v>
      </c>
      <c r="F261" s="7"/>
      <c r="G261" s="7">
        <v>7000</v>
      </c>
      <c r="H261" s="7"/>
      <c r="I261" s="7">
        <v>7000</v>
      </c>
    </row>
    <row r="262" spans="1:9" x14ac:dyDescent="0.25">
      <c r="A262" s="118"/>
      <c r="B262" s="119"/>
      <c r="C262" s="16" t="s">
        <v>201</v>
      </c>
      <c r="D262" s="20" t="s">
        <v>44</v>
      </c>
      <c r="E262" s="20">
        <v>110</v>
      </c>
      <c r="F262" s="20"/>
      <c r="G262" s="20">
        <v>66000</v>
      </c>
      <c r="H262" s="20"/>
      <c r="I262" s="20">
        <v>66000</v>
      </c>
    </row>
    <row r="263" spans="1:9" ht="16.5" customHeight="1" x14ac:dyDescent="0.2">
      <c r="A263" s="110" t="s">
        <v>23</v>
      </c>
      <c r="B263" s="110"/>
      <c r="C263" s="110"/>
      <c r="D263" s="7"/>
      <c r="E263" s="7"/>
      <c r="F263" s="21" t="s">
        <v>24</v>
      </c>
      <c r="G263" s="21">
        <f>SUM(G254:G262)</f>
        <v>2167600</v>
      </c>
      <c r="H263" s="21">
        <v>0</v>
      </c>
      <c r="I263" s="21">
        <f>SUM(I254:I262)</f>
        <v>2167600</v>
      </c>
    </row>
    <row r="264" spans="1:9" x14ac:dyDescent="0.2">
      <c r="A264" s="6" t="s">
        <v>202</v>
      </c>
      <c r="B264" s="12" t="s">
        <v>203</v>
      </c>
      <c r="C264" s="12" t="s">
        <v>204</v>
      </c>
      <c r="D264" s="7" t="s">
        <v>17</v>
      </c>
      <c r="E264" s="7">
        <v>400</v>
      </c>
      <c r="F264" s="21"/>
      <c r="G264" s="21">
        <v>240000</v>
      </c>
      <c r="H264" s="21">
        <v>0</v>
      </c>
      <c r="I264" s="21">
        <v>240000</v>
      </c>
    </row>
    <row r="265" spans="1:9" x14ac:dyDescent="0.2">
      <c r="A265" s="6" t="s">
        <v>205</v>
      </c>
      <c r="B265" s="12" t="s">
        <v>206</v>
      </c>
      <c r="C265" s="12" t="s">
        <v>207</v>
      </c>
      <c r="D265" s="7" t="s">
        <v>17</v>
      </c>
      <c r="E265" s="7">
        <v>300</v>
      </c>
      <c r="F265" s="21"/>
      <c r="G265" s="21">
        <v>180000</v>
      </c>
      <c r="H265" s="21">
        <v>0</v>
      </c>
      <c r="I265" s="21">
        <v>180000</v>
      </c>
    </row>
    <row r="266" spans="1:9" x14ac:dyDescent="0.2">
      <c r="A266" s="6" t="s">
        <v>208</v>
      </c>
      <c r="B266" s="12" t="s">
        <v>209</v>
      </c>
      <c r="C266" s="12" t="s">
        <v>207</v>
      </c>
      <c r="D266" s="7" t="s">
        <v>17</v>
      </c>
      <c r="E266" s="7">
        <v>300</v>
      </c>
      <c r="F266" s="21"/>
      <c r="G266" s="21">
        <v>180000</v>
      </c>
      <c r="H266" s="21">
        <v>0</v>
      </c>
      <c r="I266" s="21">
        <v>180000</v>
      </c>
    </row>
    <row r="267" spans="1:9" ht="16.5" customHeight="1" x14ac:dyDescent="0.2">
      <c r="A267" s="118" t="s">
        <v>210</v>
      </c>
      <c r="B267" s="119" t="s">
        <v>211</v>
      </c>
      <c r="C267" s="12" t="s">
        <v>204</v>
      </c>
      <c r="D267" s="7" t="s">
        <v>17</v>
      </c>
      <c r="E267" s="7">
        <v>800</v>
      </c>
      <c r="F267" s="21"/>
      <c r="G267" s="7">
        <v>480000</v>
      </c>
      <c r="H267" s="7"/>
      <c r="I267" s="7">
        <v>480000</v>
      </c>
    </row>
    <row r="268" spans="1:9" x14ac:dyDescent="0.2">
      <c r="A268" s="118"/>
      <c r="B268" s="119"/>
      <c r="C268" s="12" t="s">
        <v>151</v>
      </c>
      <c r="D268" s="7" t="s">
        <v>152</v>
      </c>
      <c r="E268" s="7">
        <v>1</v>
      </c>
      <c r="F268" s="21"/>
      <c r="G268" s="7">
        <v>25000</v>
      </c>
      <c r="H268" s="7"/>
      <c r="I268" s="7">
        <v>25000</v>
      </c>
    </row>
    <row r="269" spans="1:9" ht="16.5" customHeight="1" x14ac:dyDescent="0.2">
      <c r="A269" s="110" t="s">
        <v>23</v>
      </c>
      <c r="B269" s="110"/>
      <c r="C269" s="110"/>
      <c r="D269" s="7"/>
      <c r="E269" s="7"/>
      <c r="F269" s="21" t="s">
        <v>24</v>
      </c>
      <c r="G269" s="21">
        <f>SUM(G267:G268)</f>
        <v>505000</v>
      </c>
      <c r="H269" s="21">
        <f>SUM(H267:H268)</f>
        <v>0</v>
      </c>
      <c r="I269" s="21">
        <f>SUM(I267:I268)</f>
        <v>505000</v>
      </c>
    </row>
    <row r="270" spans="1:9" ht="15.75" customHeight="1" x14ac:dyDescent="0.2">
      <c r="A270" s="114" t="s">
        <v>212</v>
      </c>
      <c r="B270" s="114"/>
      <c r="C270" s="114"/>
      <c r="D270" s="7" t="s">
        <v>17</v>
      </c>
      <c r="E270" s="13">
        <f>E154+E156+E164+E169+E174+E177+E184+E187+E194+E197+E205+E211+E217+E222+E226+E228+E233+E235+E239+E242+E254+E256+E208+E230+E250</f>
        <v>7971</v>
      </c>
      <c r="F270" s="13"/>
      <c r="G270" s="13">
        <f>G154+G156+G164+G169+G174+G177+G184+G187+G194+G197+G205+G211+G217+G222+G226+G228+G233+G235+G239+G242+G254+G256+G208+G230+G250</f>
        <v>9565200</v>
      </c>
      <c r="H270" s="7"/>
      <c r="I270" s="13">
        <f>I154+I156+I164+I169+I174+I177+I184+I187+I194+I197+I205+I211+I217+I222+I226+I228+I233+I235+I239+I242+I254+I256+I208+I230+I250</f>
        <v>9565200</v>
      </c>
    </row>
    <row r="271" spans="1:9" ht="15.75" customHeight="1" x14ac:dyDescent="0.2">
      <c r="A271" s="114" t="s">
        <v>213</v>
      </c>
      <c r="B271" s="114"/>
      <c r="C271" s="114"/>
      <c r="D271" s="7" t="s">
        <v>17</v>
      </c>
      <c r="E271" s="13">
        <f>E165+E175+E185+E195+E206+E240</f>
        <v>2200</v>
      </c>
      <c r="F271" s="13"/>
      <c r="G271" s="13">
        <f>G165+G175+G185+G195+G206+G240</f>
        <v>3520000</v>
      </c>
      <c r="H271" s="7"/>
      <c r="I271" s="13">
        <f>I165+I175+I185+I195+I206+I240</f>
        <v>3520000</v>
      </c>
    </row>
    <row r="272" spans="1:9" ht="15.75" customHeight="1" x14ac:dyDescent="0.2">
      <c r="A272" s="116" t="s">
        <v>214</v>
      </c>
      <c r="B272" s="116"/>
      <c r="C272" s="116"/>
      <c r="D272" s="7" t="s">
        <v>17</v>
      </c>
      <c r="E272" s="13">
        <f>E248+E264+E267+E265+E266</f>
        <v>2400</v>
      </c>
      <c r="F272" s="13"/>
      <c r="G272" s="13">
        <f>G248+G264+G267+G265+G266</f>
        <v>1440000</v>
      </c>
      <c r="H272" s="7"/>
      <c r="I272" s="13">
        <f>I248+I264+I267+I265+I266</f>
        <v>1440000</v>
      </c>
    </row>
    <row r="273" spans="1:9" ht="15.75" customHeight="1" x14ac:dyDescent="0.2">
      <c r="A273" s="114" t="s">
        <v>215</v>
      </c>
      <c r="B273" s="114"/>
      <c r="C273" s="114"/>
      <c r="D273" s="7" t="s">
        <v>152</v>
      </c>
      <c r="E273" s="13" t="s">
        <v>216</v>
      </c>
      <c r="F273" s="13"/>
      <c r="G273" s="7">
        <f>G155+G166+G176+G186+G196+G207+G212+G219+G227+G234+G241+G258+G268</f>
        <v>3575000</v>
      </c>
      <c r="H273" s="7"/>
      <c r="I273" s="7">
        <f>I155+I166+I176+I186+I196+I207+I212+I219+I227+I234+I241+I258+I268</f>
        <v>3575000</v>
      </c>
    </row>
    <row r="274" spans="1:9" ht="15.75" customHeight="1" x14ac:dyDescent="0.2">
      <c r="A274" s="117" t="s">
        <v>217</v>
      </c>
      <c r="B274" s="117"/>
      <c r="C274" s="117"/>
      <c r="D274" s="7" t="s">
        <v>17</v>
      </c>
      <c r="E274" s="13">
        <f>E251</f>
        <v>10</v>
      </c>
      <c r="F274" s="13"/>
      <c r="G274" s="13">
        <f>G251</f>
        <v>3000</v>
      </c>
      <c r="H274" s="7"/>
      <c r="I274" s="13">
        <f>I251</f>
        <v>3000</v>
      </c>
    </row>
    <row r="275" spans="1:9" ht="15.75" customHeight="1" x14ac:dyDescent="0.2">
      <c r="A275" s="114" t="s">
        <v>218</v>
      </c>
      <c r="B275" s="114"/>
      <c r="C275" s="114"/>
      <c r="D275" s="7" t="s">
        <v>17</v>
      </c>
      <c r="E275" s="13">
        <f>E159+E198+E213+E221+E224+E259</f>
        <v>8150</v>
      </c>
      <c r="F275" s="13"/>
      <c r="G275" s="13">
        <f>G159+G198+G213+G221+G224+G259</f>
        <v>5705000</v>
      </c>
      <c r="H275" s="7"/>
      <c r="I275" s="13">
        <f>I159+I198+I213+I221+I224+I259</f>
        <v>5705000</v>
      </c>
    </row>
    <row r="276" spans="1:9" ht="15.75" customHeight="1" x14ac:dyDescent="0.2">
      <c r="A276" s="114" t="s">
        <v>219</v>
      </c>
      <c r="B276" s="114"/>
      <c r="C276" s="114"/>
      <c r="D276" s="7" t="s">
        <v>157</v>
      </c>
      <c r="E276" s="13">
        <f>E160+E168+E179+E188+E199+E210+E218+E229+E236+E244+E249+E255</f>
        <v>3337</v>
      </c>
      <c r="F276" s="13"/>
      <c r="G276" s="13">
        <f>G160+G168+G179+G188+G199+G210+G218+G229+G236+G244+G249+G255</f>
        <v>4004400</v>
      </c>
      <c r="H276" s="7"/>
      <c r="I276" s="13">
        <f>I160+I168+I179+I188+I199+I210+I218+I229+I236+I244+I249+I255</f>
        <v>4004400</v>
      </c>
    </row>
    <row r="277" spans="1:9" ht="15.75" customHeight="1" x14ac:dyDescent="0.2">
      <c r="A277" s="114" t="s">
        <v>220</v>
      </c>
      <c r="B277" s="114"/>
      <c r="C277" s="114"/>
      <c r="D277" s="7" t="s">
        <v>32</v>
      </c>
      <c r="E277" s="13">
        <f>E157+E167+E180+E189+E200+E209+E220+E261</f>
        <v>125</v>
      </c>
      <c r="F277" s="13"/>
      <c r="G277" s="13">
        <f>G157+G167+G180+G189+G200+G209+G220+G261</f>
        <v>125000</v>
      </c>
      <c r="H277" s="7"/>
      <c r="I277" s="13">
        <f>I157+I167+I180+I189+I200+I209+I220+I261</f>
        <v>125000</v>
      </c>
    </row>
    <row r="278" spans="1:9" ht="15.75" customHeight="1" x14ac:dyDescent="0.2">
      <c r="A278" s="114" t="s">
        <v>221</v>
      </c>
      <c r="B278" s="114"/>
      <c r="C278" s="114"/>
      <c r="D278" s="7" t="s">
        <v>44</v>
      </c>
      <c r="E278" s="13">
        <f>E171+E178+E201+E243+E257</f>
        <v>460</v>
      </c>
      <c r="F278" s="13"/>
      <c r="G278" s="13">
        <f>G171+G178+G201+G243+G257</f>
        <v>1104000</v>
      </c>
      <c r="H278" s="7"/>
      <c r="I278" s="13">
        <f>I171+I178+I201+I243+I257</f>
        <v>1104000</v>
      </c>
    </row>
    <row r="279" spans="1:9" ht="15.75" customHeight="1" x14ac:dyDescent="0.2">
      <c r="A279" s="114" t="s">
        <v>222</v>
      </c>
      <c r="B279" s="114"/>
      <c r="C279" s="114"/>
      <c r="D279" s="7" t="s">
        <v>44</v>
      </c>
      <c r="E279" s="13">
        <f>E158</f>
        <v>300</v>
      </c>
      <c r="F279" s="13"/>
      <c r="G279" s="13">
        <f>G158</f>
        <v>360000</v>
      </c>
      <c r="H279" s="7"/>
      <c r="I279" s="13">
        <f>I158</f>
        <v>360000</v>
      </c>
    </row>
    <row r="280" spans="1:9" ht="15.75" customHeight="1" x14ac:dyDescent="0.2">
      <c r="A280" s="116" t="s">
        <v>223</v>
      </c>
      <c r="B280" s="116"/>
      <c r="C280" s="116"/>
      <c r="D280" s="7" t="s">
        <v>44</v>
      </c>
      <c r="E280" s="13">
        <f>E262</f>
        <v>110</v>
      </c>
      <c r="F280" s="13"/>
      <c r="G280" s="13">
        <v>66000</v>
      </c>
      <c r="H280" s="7"/>
      <c r="I280" s="13">
        <v>66000</v>
      </c>
    </row>
    <row r="281" spans="1:9" ht="15.75" customHeight="1" x14ac:dyDescent="0.2">
      <c r="A281" s="116" t="s">
        <v>224</v>
      </c>
      <c r="B281" s="116"/>
      <c r="C281" s="116"/>
      <c r="D281" s="7" t="s">
        <v>32</v>
      </c>
      <c r="E281" s="13">
        <f>E252</f>
        <v>25</v>
      </c>
      <c r="F281" s="13"/>
      <c r="G281" s="13">
        <f>G252</f>
        <v>80000</v>
      </c>
      <c r="H281" s="7"/>
      <c r="I281" s="13">
        <f>I252</f>
        <v>80000</v>
      </c>
    </row>
    <row r="282" spans="1:9" ht="15.75" customHeight="1" x14ac:dyDescent="0.2">
      <c r="A282" s="116" t="s">
        <v>225</v>
      </c>
      <c r="B282" s="116"/>
      <c r="C282" s="116"/>
      <c r="D282" s="7" t="s">
        <v>20</v>
      </c>
      <c r="E282" s="13">
        <f>E190</f>
        <v>120</v>
      </c>
      <c r="F282" s="13"/>
      <c r="G282" s="13">
        <f>G190</f>
        <v>120000</v>
      </c>
      <c r="H282" s="7"/>
      <c r="I282" s="13">
        <f>I190</f>
        <v>120000</v>
      </c>
    </row>
    <row r="283" spans="1:9" ht="15.75" customHeight="1" x14ac:dyDescent="0.2">
      <c r="A283" s="116" t="s">
        <v>226</v>
      </c>
      <c r="B283" s="116"/>
      <c r="C283" s="116"/>
      <c r="D283" s="7" t="s">
        <v>32</v>
      </c>
      <c r="E283" s="13">
        <f>E161+E170+E181+E191+E202+E214+E223+E231+E237+E245+E260</f>
        <v>11</v>
      </c>
      <c r="F283" s="13"/>
      <c r="G283" s="13">
        <f>G161+G170+G181+G191+G202+G214+G223+G231+G237+G245+G260</f>
        <v>88000</v>
      </c>
      <c r="H283" s="7"/>
      <c r="I283" s="13">
        <f>I161+I170+I181+I191+I202+I214+I223+I231+I237+I245+I260</f>
        <v>88000</v>
      </c>
    </row>
    <row r="284" spans="1:9" ht="15.75" customHeight="1" x14ac:dyDescent="0.2">
      <c r="A284" s="114" t="s">
        <v>227</v>
      </c>
      <c r="B284" s="114"/>
      <c r="C284" s="114"/>
      <c r="D284" s="7" t="s">
        <v>22</v>
      </c>
      <c r="E284" s="13">
        <f>E162+E172+E182+E192+E203+E215+E246</f>
        <v>165</v>
      </c>
      <c r="F284" s="13"/>
      <c r="G284" s="13">
        <f>G162+G172+G182+G192+G203+G215+G246</f>
        <v>41250</v>
      </c>
      <c r="H284" s="7"/>
      <c r="I284" s="13">
        <f>I162+I172+I182+I192+I203+I215+I246</f>
        <v>41250</v>
      </c>
    </row>
    <row r="285" spans="1:9" ht="15.75" customHeight="1" x14ac:dyDescent="0.2">
      <c r="A285" s="110" t="s">
        <v>228</v>
      </c>
      <c r="B285" s="110"/>
      <c r="C285" s="110"/>
      <c r="D285" s="7"/>
      <c r="E285" s="7"/>
      <c r="F285" s="7"/>
      <c r="G285" s="21">
        <f>G163+G173+G183+G193+G204+G216+G225+G232+G238+G247+G253+G263+G269+G264+G265+G266</f>
        <v>29796850</v>
      </c>
      <c r="H285" s="21">
        <v>0</v>
      </c>
      <c r="I285" s="21">
        <f>I163+I173+I183+I193+I204+I216+I225+I232+I238+I247+I253+I263+I264+I265+I266+I269</f>
        <v>29796850</v>
      </c>
    </row>
    <row r="286" spans="1:9" ht="16.5" customHeight="1" x14ac:dyDescent="0.2">
      <c r="A286" s="110"/>
      <c r="B286" s="110"/>
      <c r="C286" s="110"/>
      <c r="D286" s="110"/>
      <c r="E286" s="110"/>
      <c r="F286" s="110"/>
      <c r="G286" s="110"/>
      <c r="H286" s="110"/>
      <c r="I286" s="110"/>
    </row>
    <row r="287" spans="1:9" s="4" customFormat="1" ht="15.75" customHeight="1" x14ac:dyDescent="0.25">
      <c r="A287" s="115" t="s">
        <v>229</v>
      </c>
      <c r="B287" s="115"/>
      <c r="C287" s="115"/>
      <c r="D287" s="115"/>
      <c r="E287" s="115"/>
      <c r="F287" s="115"/>
      <c r="G287" s="115"/>
      <c r="H287" s="115"/>
      <c r="I287" s="115"/>
    </row>
    <row r="288" spans="1:9" s="4" customFormat="1" x14ac:dyDescent="0.25">
      <c r="A288" s="35" t="s">
        <v>230</v>
      </c>
      <c r="B288" s="36" t="s">
        <v>231</v>
      </c>
      <c r="C288" s="12" t="s">
        <v>232</v>
      </c>
      <c r="D288" s="7" t="s">
        <v>157</v>
      </c>
      <c r="E288" s="7">
        <v>600</v>
      </c>
      <c r="F288" s="7"/>
      <c r="G288" s="7">
        <v>600000</v>
      </c>
      <c r="H288" s="7"/>
      <c r="I288" s="7">
        <v>600000</v>
      </c>
    </row>
    <row r="289" spans="1:256" s="4" customFormat="1" x14ac:dyDescent="0.25">
      <c r="A289" s="35" t="s">
        <v>233</v>
      </c>
      <c r="B289" s="36" t="s">
        <v>231</v>
      </c>
      <c r="C289" s="12" t="s">
        <v>234</v>
      </c>
      <c r="D289" s="7" t="s">
        <v>32</v>
      </c>
      <c r="E289" s="7">
        <v>46</v>
      </c>
      <c r="F289" s="7"/>
      <c r="G289" s="7">
        <v>138000</v>
      </c>
      <c r="H289" s="7"/>
      <c r="I289" s="7">
        <v>138000</v>
      </c>
    </row>
    <row r="290" spans="1:256" s="4" customFormat="1" x14ac:dyDescent="0.25">
      <c r="A290" s="35" t="s">
        <v>235</v>
      </c>
      <c r="B290" s="36" t="s">
        <v>26</v>
      </c>
      <c r="C290" s="12" t="s">
        <v>236</v>
      </c>
      <c r="D290" s="7" t="s">
        <v>17</v>
      </c>
      <c r="E290" s="7">
        <v>160</v>
      </c>
      <c r="F290" s="7"/>
      <c r="G290" s="7">
        <v>300000</v>
      </c>
      <c r="H290" s="7"/>
      <c r="I290" s="7">
        <v>300000</v>
      </c>
    </row>
    <row r="291" spans="1:256" s="4" customFormat="1" x14ac:dyDescent="0.25">
      <c r="A291" s="35" t="s">
        <v>237</v>
      </c>
      <c r="B291" s="36" t="s">
        <v>231</v>
      </c>
      <c r="C291" s="36" t="s">
        <v>238</v>
      </c>
      <c r="D291" s="20" t="s">
        <v>239</v>
      </c>
      <c r="E291" s="37">
        <v>70</v>
      </c>
      <c r="F291" s="37"/>
      <c r="G291" s="20">
        <v>3500000</v>
      </c>
      <c r="H291" s="20"/>
      <c r="I291" s="20">
        <v>3500000</v>
      </c>
    </row>
    <row r="292" spans="1:256" s="4" customFormat="1" x14ac:dyDescent="0.25">
      <c r="A292" s="108" t="s">
        <v>240</v>
      </c>
      <c r="B292" s="108"/>
      <c r="C292" s="108"/>
      <c r="D292" s="38"/>
      <c r="E292" s="38"/>
      <c r="F292" s="38"/>
      <c r="G292" s="39">
        <f>G288+G289+G291</f>
        <v>4238000</v>
      </c>
      <c r="H292" s="39">
        <f>SUM(H288:H291)</f>
        <v>0</v>
      </c>
      <c r="I292" s="39">
        <f>I288+I289+I291</f>
        <v>4238000</v>
      </c>
    </row>
    <row r="293" spans="1:256" s="23" customFormat="1" ht="12.75" x14ac:dyDescent="0.2">
      <c r="A293" s="40"/>
      <c r="B293" s="40"/>
      <c r="C293" s="40"/>
      <c r="D293" s="40"/>
      <c r="E293" s="40"/>
      <c r="F293" s="40"/>
      <c r="G293" s="40"/>
      <c r="H293" s="40"/>
      <c r="I293" s="40"/>
      <c r="IV293" s="5"/>
    </row>
    <row r="294" spans="1:256" s="4" customFormat="1" x14ac:dyDescent="0.25">
      <c r="A294" s="109" t="s">
        <v>241</v>
      </c>
      <c r="B294" s="109"/>
      <c r="C294" s="109"/>
      <c r="D294" s="109"/>
      <c r="E294" s="109"/>
      <c r="F294" s="109"/>
      <c r="G294" s="109"/>
      <c r="H294" s="109"/>
      <c r="I294" s="109"/>
    </row>
    <row r="295" spans="1:256" s="4" customFormat="1" x14ac:dyDescent="0.25">
      <c r="A295" s="41" t="s">
        <v>242</v>
      </c>
      <c r="B295" s="36" t="s">
        <v>243</v>
      </c>
      <c r="C295" s="36" t="s">
        <v>244</v>
      </c>
      <c r="D295" s="7"/>
      <c r="E295" s="37"/>
      <c r="F295" s="37"/>
      <c r="G295" s="42">
        <v>50000</v>
      </c>
      <c r="H295" s="43"/>
      <c r="I295" s="42">
        <v>50000</v>
      </c>
    </row>
    <row r="296" spans="1:256" s="4" customFormat="1" x14ac:dyDescent="0.25">
      <c r="A296" s="41" t="s">
        <v>245</v>
      </c>
      <c r="B296" s="36" t="s">
        <v>231</v>
      </c>
      <c r="C296" s="36" t="s">
        <v>246</v>
      </c>
      <c r="D296" s="7"/>
      <c r="E296" s="37"/>
      <c r="F296" s="37"/>
      <c r="G296" s="42">
        <v>350000</v>
      </c>
      <c r="H296" s="43"/>
      <c r="I296" s="42">
        <v>350000</v>
      </c>
    </row>
    <row r="297" spans="1:256" s="4" customFormat="1" x14ac:dyDescent="0.25">
      <c r="A297" s="108" t="s">
        <v>247</v>
      </c>
      <c r="B297" s="108"/>
      <c r="C297" s="108"/>
      <c r="D297" s="38"/>
      <c r="E297" s="38"/>
      <c r="F297" s="38"/>
      <c r="G297" s="44">
        <f>G295+G296</f>
        <v>400000</v>
      </c>
      <c r="H297" s="39">
        <f>SUM(H292:H295)</f>
        <v>0</v>
      </c>
      <c r="I297" s="44">
        <f>I295+I296</f>
        <v>400000</v>
      </c>
    </row>
    <row r="298" spans="1:256" s="4" customFormat="1" x14ac:dyDescent="0.25">
      <c r="A298" s="109" t="s">
        <v>248</v>
      </c>
      <c r="B298" s="109"/>
      <c r="C298" s="109"/>
      <c r="D298" s="37"/>
      <c r="E298" s="37"/>
      <c r="F298" s="37"/>
      <c r="G298" s="44"/>
      <c r="H298" s="43"/>
      <c r="I298" s="43"/>
    </row>
    <row r="299" spans="1:256" s="4" customFormat="1" x14ac:dyDescent="0.25">
      <c r="A299" s="41" t="s">
        <v>249</v>
      </c>
      <c r="B299" s="36" t="s">
        <v>231</v>
      </c>
      <c r="C299" s="36" t="s">
        <v>246</v>
      </c>
      <c r="D299" s="7"/>
      <c r="E299" s="37"/>
      <c r="F299" s="37"/>
      <c r="G299" s="44">
        <v>420000</v>
      </c>
      <c r="H299" s="15">
        <v>0</v>
      </c>
      <c r="I299" s="44">
        <v>420000</v>
      </c>
    </row>
    <row r="300" spans="1:256" s="4" customFormat="1" x14ac:dyDescent="0.25">
      <c r="A300" s="111"/>
      <c r="B300" s="111"/>
      <c r="C300" s="111"/>
      <c r="D300" s="111"/>
      <c r="E300" s="111"/>
      <c r="F300" s="111"/>
      <c r="G300" s="111"/>
      <c r="H300" s="111"/>
      <c r="I300" s="111"/>
    </row>
    <row r="301" spans="1:256" s="4" customFormat="1" ht="16.5" customHeight="1" x14ac:dyDescent="0.25">
      <c r="A301" s="112" t="s">
        <v>250</v>
      </c>
      <c r="B301" s="112"/>
      <c r="C301" s="112"/>
      <c r="D301" s="113"/>
      <c r="E301" s="113"/>
      <c r="F301" s="113"/>
      <c r="G301" s="113"/>
      <c r="H301" s="113"/>
      <c r="I301" s="113"/>
    </row>
    <row r="302" spans="1:256" s="4" customFormat="1" ht="34.15" customHeight="1" x14ac:dyDescent="0.25">
      <c r="A302" s="45" t="s">
        <v>251</v>
      </c>
      <c r="B302" s="36" t="s">
        <v>231</v>
      </c>
      <c r="C302" s="46" t="s">
        <v>252</v>
      </c>
      <c r="D302" s="20"/>
      <c r="E302" s="20"/>
      <c r="F302" s="20"/>
      <c r="G302" s="47">
        <v>1000000</v>
      </c>
      <c r="H302" s="20"/>
      <c r="I302" s="47">
        <v>1000000</v>
      </c>
    </row>
    <row r="303" spans="1:256" s="4" customFormat="1" ht="16.5" customHeight="1" x14ac:dyDescent="0.25">
      <c r="A303" s="22" t="s">
        <v>253</v>
      </c>
      <c r="B303" s="36" t="s">
        <v>231</v>
      </c>
      <c r="C303" s="114" t="s">
        <v>254</v>
      </c>
      <c r="D303" s="114" t="s">
        <v>17</v>
      </c>
      <c r="E303" s="114">
        <v>1500</v>
      </c>
      <c r="F303" s="37"/>
      <c r="G303" s="47">
        <v>500000</v>
      </c>
      <c r="H303" s="7"/>
      <c r="I303" s="47">
        <v>500000</v>
      </c>
    </row>
    <row r="304" spans="1:256" s="4" customFormat="1" x14ac:dyDescent="0.25">
      <c r="A304" s="108" t="s">
        <v>255</v>
      </c>
      <c r="B304" s="108"/>
      <c r="C304" s="108"/>
      <c r="D304" s="38"/>
      <c r="E304" s="38"/>
      <c r="F304" s="38"/>
      <c r="G304" s="44">
        <f>G302+G303</f>
        <v>1500000</v>
      </c>
      <c r="H304" s="39">
        <f>SUM(H299:H302)</f>
        <v>0</v>
      </c>
      <c r="I304" s="44">
        <f>I302+I303</f>
        <v>1500000</v>
      </c>
    </row>
    <row r="305" spans="1:9" s="4" customFormat="1" x14ac:dyDescent="0.25">
      <c r="A305" s="109" t="s">
        <v>256</v>
      </c>
      <c r="B305" s="109"/>
      <c r="C305" s="109"/>
      <c r="D305" s="37"/>
      <c r="E305" s="37"/>
      <c r="F305" s="37"/>
      <c r="G305" s="48"/>
      <c r="H305" s="49"/>
      <c r="I305" s="49"/>
    </row>
    <row r="306" spans="1:9" s="4" customFormat="1" ht="15" customHeight="1" x14ac:dyDescent="0.25">
      <c r="A306" s="41" t="s">
        <v>257</v>
      </c>
      <c r="B306" s="36" t="s">
        <v>231</v>
      </c>
      <c r="C306" s="50" t="s">
        <v>258</v>
      </c>
      <c r="D306" s="37"/>
      <c r="E306" s="37"/>
      <c r="F306" s="37"/>
      <c r="G306" s="51">
        <v>2976900</v>
      </c>
      <c r="H306" s="52">
        <v>0</v>
      </c>
      <c r="I306" s="52">
        <v>2976900</v>
      </c>
    </row>
    <row r="307" spans="1:9" s="4" customFormat="1" ht="15.75" customHeight="1" x14ac:dyDescent="0.25">
      <c r="A307" s="110" t="s">
        <v>259</v>
      </c>
      <c r="B307" s="110"/>
      <c r="C307" s="110"/>
      <c r="D307" s="110"/>
      <c r="E307" s="7"/>
      <c r="F307" s="7"/>
      <c r="G307" s="53">
        <f>G285+G292+G297+G299+G306+G151+G135+G94+G304</f>
        <v>75000000</v>
      </c>
      <c r="H307" s="53">
        <v>0</v>
      </c>
      <c r="I307" s="53">
        <f>I94+I135+I151+I285+I292+I297+I299+I304+I306</f>
        <v>75000000</v>
      </c>
    </row>
  </sheetData>
  <sheetProtection selectLockedCells="1" selectUnlockedCells="1"/>
  <mergeCells count="187">
    <mergeCell ref="H3:I3"/>
    <mergeCell ref="A5:C5"/>
    <mergeCell ref="A7:A10"/>
    <mergeCell ref="B7:B10"/>
    <mergeCell ref="A11:C11"/>
    <mergeCell ref="A12:A18"/>
    <mergeCell ref="B12:B18"/>
    <mergeCell ref="A1:I1"/>
    <mergeCell ref="A2:A4"/>
    <mergeCell ref="B2:B4"/>
    <mergeCell ref="C2:C4"/>
    <mergeCell ref="D2:E2"/>
    <mergeCell ref="F2:F4"/>
    <mergeCell ref="G2:I2"/>
    <mergeCell ref="D3:D4"/>
    <mergeCell ref="E3:E4"/>
    <mergeCell ref="G3:G4"/>
    <mergeCell ref="A28:C28"/>
    <mergeCell ref="A29:A34"/>
    <mergeCell ref="B29:B34"/>
    <mergeCell ref="A35:C35"/>
    <mergeCell ref="A36:A42"/>
    <mergeCell ref="B36:B42"/>
    <mergeCell ref="A19:C19"/>
    <mergeCell ref="A20:A23"/>
    <mergeCell ref="B20:B23"/>
    <mergeCell ref="A24:C24"/>
    <mergeCell ref="A25:A27"/>
    <mergeCell ref="B25:B27"/>
    <mergeCell ref="A53:C53"/>
    <mergeCell ref="A54:A57"/>
    <mergeCell ref="B54:B57"/>
    <mergeCell ref="A58:C58"/>
    <mergeCell ref="A59:A61"/>
    <mergeCell ref="B59:B61"/>
    <mergeCell ref="A43:C43"/>
    <mergeCell ref="A44:A46"/>
    <mergeCell ref="B44:B46"/>
    <mergeCell ref="A47:C47"/>
    <mergeCell ref="A48:A52"/>
    <mergeCell ref="B48:B52"/>
    <mergeCell ref="A73:C73"/>
    <mergeCell ref="A74:A78"/>
    <mergeCell ref="B74:B78"/>
    <mergeCell ref="A79:C79"/>
    <mergeCell ref="A80:A82"/>
    <mergeCell ref="B80:B82"/>
    <mergeCell ref="A62:C62"/>
    <mergeCell ref="A63:A66"/>
    <mergeCell ref="B63:B66"/>
    <mergeCell ref="A67:C67"/>
    <mergeCell ref="A68:A72"/>
    <mergeCell ref="B68:B72"/>
    <mergeCell ref="A89:C89"/>
    <mergeCell ref="A90:C90"/>
    <mergeCell ref="A91:C91"/>
    <mergeCell ref="A92:C92"/>
    <mergeCell ref="A93:C93"/>
    <mergeCell ref="A94:C94"/>
    <mergeCell ref="A83:C83"/>
    <mergeCell ref="A84:C84"/>
    <mergeCell ref="A85:C85"/>
    <mergeCell ref="A86:C86"/>
    <mergeCell ref="A87:C87"/>
    <mergeCell ref="A88:C88"/>
    <mergeCell ref="A100:A101"/>
    <mergeCell ref="B100:B101"/>
    <mergeCell ref="A102:C102"/>
    <mergeCell ref="A105:A107"/>
    <mergeCell ref="B105:B107"/>
    <mergeCell ref="A108:C108"/>
    <mergeCell ref="A95:I95"/>
    <mergeCell ref="A96:C96"/>
    <mergeCell ref="C98:C99"/>
    <mergeCell ref="D98:D99"/>
    <mergeCell ref="E98:E99"/>
    <mergeCell ref="G98:G99"/>
    <mergeCell ref="H98:H99"/>
    <mergeCell ref="I98:I99"/>
    <mergeCell ref="G111:G112"/>
    <mergeCell ref="H111:H112"/>
    <mergeCell ref="I111:I112"/>
    <mergeCell ref="A113:C113"/>
    <mergeCell ref="A119:A123"/>
    <mergeCell ref="B119:B123"/>
    <mergeCell ref="C122:C123"/>
    <mergeCell ref="D122:D123"/>
    <mergeCell ref="E122:E123"/>
    <mergeCell ref="F122:F123"/>
    <mergeCell ref="A109:A112"/>
    <mergeCell ref="B109:B112"/>
    <mergeCell ref="C111:C112"/>
    <mergeCell ref="D111:D112"/>
    <mergeCell ref="E111:E112"/>
    <mergeCell ref="F111:F112"/>
    <mergeCell ref="G122:G123"/>
    <mergeCell ref="H122:H123"/>
    <mergeCell ref="I122:I123"/>
    <mergeCell ref="A124:C124"/>
    <mergeCell ref="A125:A129"/>
    <mergeCell ref="B125:B129"/>
    <mergeCell ref="C128:C129"/>
    <mergeCell ref="D128:D129"/>
    <mergeCell ref="E128:E129"/>
    <mergeCell ref="F128:F129"/>
    <mergeCell ref="A133:C133"/>
    <mergeCell ref="A134:C134"/>
    <mergeCell ref="A135:C135"/>
    <mergeCell ref="A136:I136"/>
    <mergeCell ref="A137:C137"/>
    <mergeCell ref="A151:C151"/>
    <mergeCell ref="G128:G129"/>
    <mergeCell ref="H128:H129"/>
    <mergeCell ref="I128:I129"/>
    <mergeCell ref="A130:C130"/>
    <mergeCell ref="A131:C131"/>
    <mergeCell ref="A132:C132"/>
    <mergeCell ref="A173:C173"/>
    <mergeCell ref="A174:A182"/>
    <mergeCell ref="B174:B182"/>
    <mergeCell ref="A183:C183"/>
    <mergeCell ref="A184:A192"/>
    <mergeCell ref="B184:B192"/>
    <mergeCell ref="A152:I152"/>
    <mergeCell ref="A153:C153"/>
    <mergeCell ref="A154:A162"/>
    <mergeCell ref="B154:B162"/>
    <mergeCell ref="A163:C163"/>
    <mergeCell ref="A164:A172"/>
    <mergeCell ref="B164:B172"/>
    <mergeCell ref="A216:C216"/>
    <mergeCell ref="A217:A224"/>
    <mergeCell ref="B217:B224"/>
    <mergeCell ref="A225:C225"/>
    <mergeCell ref="A226:A231"/>
    <mergeCell ref="B226:B231"/>
    <mergeCell ref="A193:C193"/>
    <mergeCell ref="A194:A203"/>
    <mergeCell ref="B194:B203"/>
    <mergeCell ref="A204:C204"/>
    <mergeCell ref="A205:A215"/>
    <mergeCell ref="B205:B215"/>
    <mergeCell ref="A247:C247"/>
    <mergeCell ref="A248:A252"/>
    <mergeCell ref="B248:B252"/>
    <mergeCell ref="A253:C253"/>
    <mergeCell ref="A254:A262"/>
    <mergeCell ref="B254:B262"/>
    <mergeCell ref="A232:C232"/>
    <mergeCell ref="A233:A237"/>
    <mergeCell ref="B233:B237"/>
    <mergeCell ref="A238:C238"/>
    <mergeCell ref="A239:A246"/>
    <mergeCell ref="B239:B246"/>
    <mergeCell ref="A272:C272"/>
    <mergeCell ref="A273:C273"/>
    <mergeCell ref="A274:C274"/>
    <mergeCell ref="A275:C275"/>
    <mergeCell ref="A276:C276"/>
    <mergeCell ref="A277:C277"/>
    <mergeCell ref="A263:C263"/>
    <mergeCell ref="A267:A268"/>
    <mergeCell ref="B267:B268"/>
    <mergeCell ref="A269:C269"/>
    <mergeCell ref="A270:C270"/>
    <mergeCell ref="A271:C271"/>
    <mergeCell ref="A284:C284"/>
    <mergeCell ref="A285:C285"/>
    <mergeCell ref="A286:I286"/>
    <mergeCell ref="A287:I287"/>
    <mergeCell ref="A292:C292"/>
    <mergeCell ref="A294:I294"/>
    <mergeCell ref="A278:C278"/>
    <mergeCell ref="A279:C279"/>
    <mergeCell ref="A280:C280"/>
    <mergeCell ref="A281:C281"/>
    <mergeCell ref="A282:C282"/>
    <mergeCell ref="A283:C283"/>
    <mergeCell ref="A304:C304"/>
    <mergeCell ref="A305:C305"/>
    <mergeCell ref="A307:D307"/>
    <mergeCell ref="A297:C297"/>
    <mergeCell ref="A298:C298"/>
    <mergeCell ref="A300:I300"/>
    <mergeCell ref="A301:C301"/>
    <mergeCell ref="D301:I301"/>
    <mergeCell ref="C303:E303"/>
  </mergeCells>
  <printOptions horizontalCentered="1" verticalCentered="1"/>
  <pageMargins left="0.70833333333333337" right="0.70833333333333337" top="0.74791666666666667" bottom="0.74791666666666667" header="0.51180555555555551" footer="0.51180555555555551"/>
  <pageSetup paperSize="77" scale="29" firstPageNumber="0" fitToHeight="0" orientation="landscape" horizontalDpi="300" verticalDpi="300" r:id="rId1"/>
  <headerFooter alignWithMargins="0"/>
  <rowBreaks count="5" manualBreakCount="5">
    <brk id="53" max="16383" man="1"/>
    <brk id="108" max="16383" man="1"/>
    <brk id="152" max="16383" man="1"/>
    <brk id="204" max="16383" man="1"/>
    <brk id="2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3"/>
  <sheetViews>
    <sheetView view="pageBreakPreview" topLeftCell="A144" workbookViewId="0">
      <selection activeCell="E206" sqref="E206"/>
    </sheetView>
  </sheetViews>
  <sheetFormatPr defaultColWidth="8.5703125" defaultRowHeight="12.75" x14ac:dyDescent="0.2"/>
  <cols>
    <col min="1" max="1" width="6.140625" customWidth="1"/>
    <col min="2" max="2" width="56.42578125" customWidth="1"/>
    <col min="3" max="3" width="11.85546875" customWidth="1"/>
    <col min="4" max="4" width="12.5703125" customWidth="1"/>
    <col min="5" max="5" width="22.7109375" customWidth="1"/>
    <col min="6" max="6" width="15.85546875" customWidth="1"/>
    <col min="7" max="7" width="0.140625" customWidth="1"/>
  </cols>
  <sheetData>
    <row r="1" spans="1:6" x14ac:dyDescent="0.2">
      <c r="B1" s="54" t="s">
        <v>260</v>
      </c>
    </row>
    <row r="3" spans="1:6" ht="12.2" customHeight="1" x14ac:dyDescent="0.2">
      <c r="A3" s="140" t="s">
        <v>261</v>
      </c>
      <c r="B3" s="140"/>
      <c r="C3" s="140"/>
      <c r="D3" s="140"/>
      <c r="E3" s="140"/>
      <c r="F3" s="140"/>
    </row>
    <row r="4" spans="1:6" x14ac:dyDescent="0.2">
      <c r="A4" s="55"/>
      <c r="B4" s="55"/>
      <c r="C4" s="55"/>
      <c r="D4" s="55"/>
      <c r="E4" s="55"/>
      <c r="F4" s="55"/>
    </row>
    <row r="5" spans="1:6" ht="18.75" x14ac:dyDescent="0.3">
      <c r="A5" s="56"/>
    </row>
    <row r="6" spans="1:6" ht="18.75" x14ac:dyDescent="0.3">
      <c r="A6" s="56"/>
      <c r="B6" s="57" t="s">
        <v>262</v>
      </c>
    </row>
    <row r="7" spans="1:6" ht="32.25" customHeight="1" x14ac:dyDescent="0.25">
      <c r="A7" s="132" t="s">
        <v>263</v>
      </c>
      <c r="B7" s="132"/>
      <c r="C7" s="132"/>
      <c r="D7" s="132"/>
      <c r="E7" s="132"/>
      <c r="F7" s="132"/>
    </row>
    <row r="8" spans="1:6" ht="18.75" x14ac:dyDescent="0.3">
      <c r="A8" s="58"/>
    </row>
    <row r="9" spans="1:6" ht="31.5" x14ac:dyDescent="0.2">
      <c r="A9" s="59" t="s">
        <v>264</v>
      </c>
      <c r="B9" s="59" t="s">
        <v>265</v>
      </c>
      <c r="C9" s="59" t="s">
        <v>266</v>
      </c>
      <c r="D9" s="59" t="s">
        <v>267</v>
      </c>
      <c r="E9" s="59" t="s">
        <v>268</v>
      </c>
      <c r="F9" s="59" t="s">
        <v>269</v>
      </c>
    </row>
    <row r="10" spans="1:6" ht="69" customHeight="1" x14ac:dyDescent="0.2">
      <c r="A10" s="59">
        <v>1</v>
      </c>
      <c r="B10" s="60" t="s">
        <v>270</v>
      </c>
      <c r="C10" s="59" t="s">
        <v>17</v>
      </c>
      <c r="D10" s="61">
        <v>12540</v>
      </c>
      <c r="E10" s="61">
        <v>1700</v>
      </c>
      <c r="F10" s="61">
        <v>21318000</v>
      </c>
    </row>
    <row r="11" spans="1:6" ht="25.5" customHeight="1" x14ac:dyDescent="0.2">
      <c r="A11" s="59">
        <v>2</v>
      </c>
      <c r="B11" s="60" t="s">
        <v>87</v>
      </c>
      <c r="C11" s="59" t="s">
        <v>20</v>
      </c>
      <c r="D11" s="61">
        <v>6045</v>
      </c>
      <c r="E11" s="61">
        <v>1200</v>
      </c>
      <c r="F11" s="61">
        <v>7254000</v>
      </c>
    </row>
    <row r="12" spans="1:6" ht="46.5" customHeight="1" x14ac:dyDescent="0.2">
      <c r="A12" s="59">
        <v>3</v>
      </c>
      <c r="B12" s="60" t="s">
        <v>271</v>
      </c>
      <c r="C12" s="59" t="s">
        <v>17</v>
      </c>
      <c r="D12" s="61">
        <v>20840</v>
      </c>
      <c r="E12" s="61">
        <v>600</v>
      </c>
      <c r="F12" s="61">
        <v>12504000</v>
      </c>
    </row>
    <row r="13" spans="1:6" ht="15.75" hidden="1" x14ac:dyDescent="0.2">
      <c r="A13" s="62"/>
      <c r="B13" s="60"/>
      <c r="C13" s="59"/>
      <c r="D13" s="61"/>
      <c r="E13" s="61"/>
      <c r="F13" s="61"/>
    </row>
    <row r="14" spans="1:6" ht="31.5" x14ac:dyDescent="0.2">
      <c r="A14" s="59">
        <v>4</v>
      </c>
      <c r="B14" s="60" t="s">
        <v>272</v>
      </c>
      <c r="C14" s="59" t="s">
        <v>17</v>
      </c>
      <c r="D14" s="61">
        <v>300</v>
      </c>
      <c r="E14" s="61">
        <v>1200</v>
      </c>
      <c r="F14" s="61">
        <v>360000</v>
      </c>
    </row>
    <row r="15" spans="1:6" ht="0.75" hidden="1" customHeight="1" x14ac:dyDescent="0.2">
      <c r="A15" s="62"/>
      <c r="B15" s="60"/>
      <c r="C15" s="59"/>
      <c r="D15" s="61"/>
      <c r="E15" s="61"/>
      <c r="F15" s="61"/>
    </row>
    <row r="16" spans="1:6" ht="15.75" hidden="1" x14ac:dyDescent="0.2">
      <c r="A16" s="59"/>
      <c r="B16" s="60"/>
      <c r="C16" s="59"/>
      <c r="D16" s="61"/>
      <c r="E16" s="61"/>
      <c r="F16" s="61"/>
    </row>
    <row r="17" spans="1:7" ht="15.75" customHeight="1" x14ac:dyDescent="0.2">
      <c r="A17" s="130" t="s">
        <v>273</v>
      </c>
      <c r="B17" s="130"/>
      <c r="C17" s="130"/>
      <c r="D17" s="130"/>
      <c r="E17" s="130"/>
      <c r="F17" s="63">
        <f>F16+F15+F14+F13+F12+F11+F10</f>
        <v>41436000</v>
      </c>
    </row>
    <row r="21" spans="1:7" ht="15.75" x14ac:dyDescent="0.25">
      <c r="B21" s="64" t="s">
        <v>274</v>
      </c>
    </row>
    <row r="24" spans="1:7" ht="28.5" customHeight="1" x14ac:dyDescent="0.25">
      <c r="A24" s="132" t="s">
        <v>275</v>
      </c>
      <c r="B24" s="132"/>
      <c r="C24" s="132"/>
      <c r="D24" s="132"/>
      <c r="E24" s="132"/>
      <c r="F24" s="132"/>
      <c r="G24" s="132"/>
    </row>
    <row r="26" spans="1:7" ht="18.75" x14ac:dyDescent="0.3">
      <c r="B26" s="56"/>
    </row>
    <row r="27" spans="1:7" ht="47.25" x14ac:dyDescent="0.2">
      <c r="A27" s="59" t="s">
        <v>264</v>
      </c>
      <c r="B27" s="59" t="s">
        <v>265</v>
      </c>
      <c r="C27" s="59" t="s">
        <v>266</v>
      </c>
      <c r="D27" s="59" t="s">
        <v>267</v>
      </c>
      <c r="E27" s="59" t="s">
        <v>276</v>
      </c>
      <c r="F27" s="59" t="s">
        <v>277</v>
      </c>
    </row>
    <row r="28" spans="1:7" ht="15.75" x14ac:dyDescent="0.2">
      <c r="A28" s="62" t="s">
        <v>278</v>
      </c>
      <c r="B28" s="60" t="s">
        <v>279</v>
      </c>
      <c r="C28" s="59" t="s">
        <v>17</v>
      </c>
      <c r="D28" s="59">
        <v>1365</v>
      </c>
      <c r="E28" s="59">
        <v>1700</v>
      </c>
      <c r="F28" s="65">
        <v>2320500</v>
      </c>
    </row>
    <row r="29" spans="1:7" ht="15.75" x14ac:dyDescent="0.2">
      <c r="A29" s="62" t="s">
        <v>280</v>
      </c>
      <c r="B29" s="60" t="s">
        <v>281</v>
      </c>
      <c r="C29" s="59" t="s">
        <v>282</v>
      </c>
      <c r="D29" s="59">
        <v>800</v>
      </c>
      <c r="E29" s="59">
        <v>298</v>
      </c>
      <c r="F29" s="66">
        <v>238400</v>
      </c>
    </row>
    <row r="30" spans="1:7" ht="15.75" x14ac:dyDescent="0.2">
      <c r="A30" s="62" t="s">
        <v>283</v>
      </c>
      <c r="B30" s="60" t="s">
        <v>284</v>
      </c>
      <c r="C30" s="59" t="s">
        <v>17</v>
      </c>
      <c r="D30" s="59">
        <v>2730</v>
      </c>
      <c r="E30" s="59">
        <v>260.18</v>
      </c>
      <c r="F30" s="66">
        <v>710275</v>
      </c>
    </row>
    <row r="31" spans="1:7" ht="15" customHeight="1" x14ac:dyDescent="0.2">
      <c r="A31" s="62" t="s">
        <v>285</v>
      </c>
      <c r="B31" s="60" t="s">
        <v>286</v>
      </c>
      <c r="C31" s="59" t="s">
        <v>17</v>
      </c>
      <c r="D31" s="59">
        <v>1365</v>
      </c>
      <c r="E31" s="59">
        <v>1005</v>
      </c>
      <c r="F31" s="66">
        <v>1371825</v>
      </c>
    </row>
    <row r="32" spans="1:7" ht="18.75" hidden="1" x14ac:dyDescent="0.3">
      <c r="B32" s="58"/>
    </row>
    <row r="33" spans="1:6" ht="0.75" customHeight="1" x14ac:dyDescent="0.2">
      <c r="A33" s="67" t="s">
        <v>287</v>
      </c>
    </row>
    <row r="34" spans="1:6" ht="14.25" customHeight="1" x14ac:dyDescent="0.25">
      <c r="A34" s="68" t="s">
        <v>287</v>
      </c>
      <c r="B34" s="69" t="s">
        <v>112</v>
      </c>
      <c r="C34" s="70" t="s">
        <v>44</v>
      </c>
      <c r="D34" s="65">
        <v>785</v>
      </c>
      <c r="E34" s="68">
        <v>1200</v>
      </c>
      <c r="F34" s="68">
        <v>942000</v>
      </c>
    </row>
    <row r="35" spans="1:6" ht="0.75" customHeight="1" x14ac:dyDescent="0.25">
      <c r="A35" s="71"/>
      <c r="B35" s="72"/>
    </row>
    <row r="36" spans="1:6" ht="31.5" customHeight="1" x14ac:dyDescent="0.25">
      <c r="A36" s="73" t="s">
        <v>288</v>
      </c>
      <c r="B36" s="74" t="s">
        <v>289</v>
      </c>
      <c r="C36" s="75" t="s">
        <v>17</v>
      </c>
      <c r="D36" s="73">
        <v>760</v>
      </c>
      <c r="E36" s="73">
        <v>600</v>
      </c>
      <c r="F36" s="73">
        <v>456000</v>
      </c>
    </row>
    <row r="37" spans="1:6" ht="31.5" customHeight="1" x14ac:dyDescent="0.25">
      <c r="A37" s="68" t="s">
        <v>290</v>
      </c>
      <c r="B37" s="76" t="s">
        <v>291</v>
      </c>
      <c r="C37" s="59" t="s">
        <v>17</v>
      </c>
      <c r="D37" s="68">
        <v>225</v>
      </c>
      <c r="E37" s="68">
        <v>1200</v>
      </c>
      <c r="F37" s="68">
        <v>270000</v>
      </c>
    </row>
    <row r="38" spans="1:6" ht="14.45" customHeight="1" x14ac:dyDescent="0.25">
      <c r="A38" s="141" t="s">
        <v>292</v>
      </c>
      <c r="B38" s="141"/>
      <c r="C38" s="141"/>
      <c r="D38" s="141"/>
      <c r="E38" s="141"/>
      <c r="F38" s="141"/>
    </row>
    <row r="43" spans="1:6" ht="15.75" x14ac:dyDescent="0.25">
      <c r="B43" s="64" t="s">
        <v>293</v>
      </c>
    </row>
    <row r="45" spans="1:6" ht="18.75" x14ac:dyDescent="0.3">
      <c r="A45" s="56"/>
    </row>
    <row r="46" spans="1:6" ht="33" customHeight="1" x14ac:dyDescent="0.25">
      <c r="A46" s="132" t="s">
        <v>294</v>
      </c>
      <c r="B46" s="132"/>
      <c r="C46" s="132"/>
      <c r="D46" s="132"/>
      <c r="E46" s="132"/>
      <c r="F46" s="132"/>
    </row>
    <row r="47" spans="1:6" ht="18.75" x14ac:dyDescent="0.3">
      <c r="A47" s="56"/>
    </row>
    <row r="48" spans="1:6" ht="18.75" x14ac:dyDescent="0.3">
      <c r="A48" s="56"/>
    </row>
    <row r="49" spans="1:9" ht="47.25" x14ac:dyDescent="0.2">
      <c r="A49" s="70" t="s">
        <v>264</v>
      </c>
      <c r="B49" s="59" t="s">
        <v>265</v>
      </c>
      <c r="C49" s="59" t="s">
        <v>266</v>
      </c>
      <c r="D49" s="59" t="s">
        <v>267</v>
      </c>
      <c r="E49" s="59" t="s">
        <v>276</v>
      </c>
      <c r="F49" s="59" t="s">
        <v>277</v>
      </c>
    </row>
    <row r="50" spans="1:9" ht="18" customHeight="1" x14ac:dyDescent="0.2">
      <c r="A50" s="139" t="s">
        <v>278</v>
      </c>
      <c r="B50" s="137" t="s">
        <v>295</v>
      </c>
      <c r="C50" s="135" t="s">
        <v>20</v>
      </c>
      <c r="D50" s="135">
        <v>1860</v>
      </c>
      <c r="E50" s="135">
        <v>1200</v>
      </c>
      <c r="F50" s="135">
        <v>2232000</v>
      </c>
      <c r="I50" s="135"/>
    </row>
    <row r="51" spans="1:9" x14ac:dyDescent="0.2">
      <c r="A51" s="139"/>
      <c r="B51" s="137"/>
      <c r="C51" s="135"/>
      <c r="D51" s="135"/>
      <c r="E51" s="135"/>
      <c r="F51" s="135"/>
      <c r="I51" s="135"/>
    </row>
    <row r="52" spans="1:9" ht="15.75" x14ac:dyDescent="0.2">
      <c r="A52" s="65" t="s">
        <v>287</v>
      </c>
      <c r="B52" s="60" t="s">
        <v>296</v>
      </c>
      <c r="C52" s="59" t="s">
        <v>20</v>
      </c>
      <c r="D52" s="59">
        <v>550</v>
      </c>
      <c r="E52" s="59">
        <v>650</v>
      </c>
      <c r="F52" s="59">
        <v>357500</v>
      </c>
    </row>
    <row r="53" spans="1:9" ht="15.75" x14ac:dyDescent="0.2">
      <c r="A53" s="65" t="s">
        <v>288</v>
      </c>
      <c r="B53" s="60" t="s">
        <v>297</v>
      </c>
      <c r="C53" s="59" t="s">
        <v>20</v>
      </c>
      <c r="D53" s="59">
        <v>550</v>
      </c>
      <c r="E53" s="59">
        <v>950</v>
      </c>
      <c r="F53" s="59">
        <v>522500</v>
      </c>
    </row>
    <row r="54" spans="1:9" ht="15.75" x14ac:dyDescent="0.2">
      <c r="A54" s="65" t="s">
        <v>290</v>
      </c>
      <c r="B54" s="60" t="s">
        <v>298</v>
      </c>
      <c r="C54" s="59" t="s">
        <v>20</v>
      </c>
      <c r="D54" s="59">
        <v>1860</v>
      </c>
      <c r="E54" s="59">
        <v>100</v>
      </c>
      <c r="F54" s="59">
        <v>186000</v>
      </c>
    </row>
    <row r="55" spans="1:9" ht="15.75" x14ac:dyDescent="0.2">
      <c r="A55" s="65" t="s">
        <v>299</v>
      </c>
      <c r="B55" s="60" t="s">
        <v>89</v>
      </c>
      <c r="C55" s="59" t="s">
        <v>20</v>
      </c>
      <c r="D55" s="59">
        <v>1060</v>
      </c>
      <c r="E55" s="59">
        <v>1100</v>
      </c>
      <c r="F55" s="59">
        <v>1166000</v>
      </c>
    </row>
    <row r="56" spans="1:9" ht="15.75" customHeight="1" x14ac:dyDescent="0.2">
      <c r="A56" s="130" t="s">
        <v>300</v>
      </c>
      <c r="B56" s="130"/>
      <c r="C56" s="130"/>
      <c r="D56" s="130"/>
      <c r="E56" s="130"/>
      <c r="F56" s="63">
        <v>2232000</v>
      </c>
    </row>
    <row r="57" spans="1:9" ht="15.75" customHeight="1" x14ac:dyDescent="0.2">
      <c r="A57" s="138"/>
      <c r="B57" s="138"/>
      <c r="C57" s="138"/>
      <c r="D57" s="138"/>
      <c r="E57" s="138"/>
      <c r="F57" s="138"/>
    </row>
    <row r="66" spans="1:6" ht="15.75" x14ac:dyDescent="0.25">
      <c r="B66" s="64" t="s">
        <v>301</v>
      </c>
    </row>
    <row r="69" spans="1:6" ht="33.75" customHeight="1" x14ac:dyDescent="0.25">
      <c r="A69" s="132" t="s">
        <v>302</v>
      </c>
      <c r="B69" s="132"/>
      <c r="C69" s="132"/>
      <c r="D69" s="132"/>
      <c r="E69" s="132"/>
      <c r="F69" s="132"/>
    </row>
    <row r="70" spans="1:6" ht="18.75" x14ac:dyDescent="0.3">
      <c r="A70" s="56"/>
    </row>
    <row r="71" spans="1:6" ht="18.75" x14ac:dyDescent="0.3">
      <c r="A71" s="56"/>
    </row>
    <row r="72" spans="1:6" ht="47.25" x14ac:dyDescent="0.2">
      <c r="A72" s="59" t="s">
        <v>264</v>
      </c>
      <c r="B72" s="59" t="s">
        <v>265</v>
      </c>
      <c r="C72" s="59" t="s">
        <v>266</v>
      </c>
      <c r="D72" s="59" t="s">
        <v>303</v>
      </c>
      <c r="E72" s="59" t="s">
        <v>276</v>
      </c>
      <c r="F72" s="59" t="s">
        <v>277</v>
      </c>
    </row>
    <row r="73" spans="1:6" ht="18" customHeight="1" x14ac:dyDescent="0.2">
      <c r="A73" s="133">
        <v>1</v>
      </c>
      <c r="B73" s="137" t="s">
        <v>304</v>
      </c>
      <c r="C73" s="135" t="s">
        <v>120</v>
      </c>
      <c r="D73" s="135">
        <v>49</v>
      </c>
      <c r="E73" s="135">
        <v>8150</v>
      </c>
      <c r="F73" s="135">
        <v>399350</v>
      </c>
    </row>
    <row r="74" spans="1:6" x14ac:dyDescent="0.2">
      <c r="A74" s="133"/>
      <c r="B74" s="137"/>
      <c r="C74" s="135"/>
      <c r="D74" s="135"/>
      <c r="E74" s="135"/>
      <c r="F74" s="135"/>
    </row>
    <row r="75" spans="1:6" ht="12.2" customHeight="1" x14ac:dyDescent="0.2">
      <c r="A75" s="136">
        <v>40179</v>
      </c>
      <c r="B75" s="137" t="s">
        <v>305</v>
      </c>
      <c r="C75" s="135" t="s">
        <v>32</v>
      </c>
      <c r="D75" s="135">
        <v>49</v>
      </c>
      <c r="E75" s="135">
        <v>5700</v>
      </c>
      <c r="F75" s="135">
        <v>273300</v>
      </c>
    </row>
    <row r="76" spans="1:6" x14ac:dyDescent="0.2">
      <c r="A76" s="136"/>
      <c r="B76" s="137"/>
      <c r="C76" s="135"/>
      <c r="D76" s="135"/>
      <c r="E76" s="135"/>
      <c r="F76" s="135"/>
    </row>
    <row r="77" spans="1:6" ht="15.75" x14ac:dyDescent="0.2">
      <c r="A77" s="62">
        <v>40210</v>
      </c>
      <c r="B77" s="60" t="s">
        <v>306</v>
      </c>
      <c r="C77" s="59" t="s">
        <v>32</v>
      </c>
      <c r="D77" s="59">
        <v>49</v>
      </c>
      <c r="E77" s="59">
        <v>1150</v>
      </c>
      <c r="F77" s="59">
        <v>56350</v>
      </c>
    </row>
    <row r="78" spans="1:6" ht="15.75" x14ac:dyDescent="0.2">
      <c r="A78" s="62">
        <v>40238</v>
      </c>
      <c r="B78" s="60" t="s">
        <v>307</v>
      </c>
      <c r="C78" s="59" t="s">
        <v>32</v>
      </c>
      <c r="D78" s="59">
        <v>98</v>
      </c>
      <c r="E78" s="59">
        <v>650</v>
      </c>
      <c r="F78" s="59">
        <v>63700</v>
      </c>
    </row>
    <row r="79" spans="1:6" ht="15.75" x14ac:dyDescent="0.2">
      <c r="A79" s="77">
        <v>2</v>
      </c>
      <c r="B79" s="60" t="s">
        <v>308</v>
      </c>
      <c r="C79" s="59" t="s">
        <v>17</v>
      </c>
      <c r="D79" s="59">
        <v>120</v>
      </c>
      <c r="E79" s="59">
        <v>50</v>
      </c>
      <c r="F79" s="59">
        <v>6000</v>
      </c>
    </row>
    <row r="80" spans="1:6" ht="15.75" customHeight="1" x14ac:dyDescent="0.2">
      <c r="A80" s="130" t="s">
        <v>309</v>
      </c>
      <c r="B80" s="130"/>
      <c r="C80" s="130"/>
      <c r="D80" s="130"/>
      <c r="E80" s="130"/>
      <c r="F80" s="63">
        <v>399350</v>
      </c>
    </row>
    <row r="98" spans="1:6" x14ac:dyDescent="0.2">
      <c r="B98" s="78" t="s">
        <v>310</v>
      </c>
    </row>
    <row r="101" spans="1:6" ht="30.75" customHeight="1" x14ac:dyDescent="0.25">
      <c r="A101" s="132" t="s">
        <v>311</v>
      </c>
      <c r="B101" s="132"/>
      <c r="C101" s="132"/>
      <c r="D101" s="132"/>
      <c r="E101" s="132"/>
      <c r="F101" s="132"/>
    </row>
    <row r="102" spans="1:6" ht="15.75" x14ac:dyDescent="0.25">
      <c r="A102" s="79"/>
      <c r="B102" s="80"/>
      <c r="C102" s="80"/>
      <c r="D102" s="80"/>
      <c r="E102" s="80"/>
      <c r="F102" s="80"/>
    </row>
    <row r="103" spans="1:6" ht="18.75" x14ac:dyDescent="0.3">
      <c r="A103" s="56"/>
    </row>
    <row r="104" spans="1:6" ht="47.25" x14ac:dyDescent="0.2">
      <c r="A104" s="59" t="s">
        <v>264</v>
      </c>
      <c r="B104" s="59" t="s">
        <v>265</v>
      </c>
      <c r="C104" s="59" t="s">
        <v>266</v>
      </c>
      <c r="D104" s="59" t="s">
        <v>303</v>
      </c>
      <c r="E104" s="59" t="s">
        <v>276</v>
      </c>
      <c r="F104" s="59" t="s">
        <v>277</v>
      </c>
    </row>
    <row r="105" spans="1:6" ht="15.75" x14ac:dyDescent="0.2">
      <c r="A105" s="77" t="s">
        <v>278</v>
      </c>
      <c r="B105" s="60" t="s">
        <v>312</v>
      </c>
      <c r="C105" s="59" t="s">
        <v>17</v>
      </c>
      <c r="D105" s="59">
        <v>8690</v>
      </c>
      <c r="E105" s="59">
        <v>1200</v>
      </c>
      <c r="F105" s="70">
        <v>10428000</v>
      </c>
    </row>
    <row r="106" spans="1:6" ht="15.75" x14ac:dyDescent="0.2">
      <c r="A106" s="77" t="s">
        <v>287</v>
      </c>
      <c r="B106" s="60" t="s">
        <v>313</v>
      </c>
      <c r="C106" s="59" t="s">
        <v>152</v>
      </c>
      <c r="D106" s="65">
        <v>190</v>
      </c>
      <c r="E106" s="59">
        <v>22000</v>
      </c>
      <c r="F106" s="70">
        <v>4180000</v>
      </c>
    </row>
    <row r="107" spans="1:6" ht="18" customHeight="1" x14ac:dyDescent="0.2">
      <c r="A107" s="133" t="s">
        <v>288</v>
      </c>
      <c r="B107" s="134" t="s">
        <v>314</v>
      </c>
      <c r="C107" s="135" t="s">
        <v>17</v>
      </c>
      <c r="D107" s="135">
        <v>7100</v>
      </c>
      <c r="E107" s="135">
        <v>600</v>
      </c>
      <c r="F107" s="135">
        <v>4260000</v>
      </c>
    </row>
    <row r="108" spans="1:6" ht="27.75" customHeight="1" x14ac:dyDescent="0.2">
      <c r="A108" s="133"/>
      <c r="B108" s="134"/>
      <c r="C108" s="135"/>
      <c r="D108" s="135"/>
      <c r="E108" s="135"/>
      <c r="F108" s="135"/>
    </row>
    <row r="109" spans="1:6" ht="15.75" x14ac:dyDescent="0.2">
      <c r="A109" s="62" t="s">
        <v>290</v>
      </c>
      <c r="B109" s="60" t="s">
        <v>315</v>
      </c>
      <c r="C109" s="59" t="s">
        <v>157</v>
      </c>
      <c r="D109" s="59">
        <v>2585</v>
      </c>
      <c r="E109" s="59">
        <v>1200</v>
      </c>
      <c r="F109" s="59">
        <v>3102000</v>
      </c>
    </row>
    <row r="110" spans="1:6" ht="15.75" x14ac:dyDescent="0.2">
      <c r="A110" s="62" t="s">
        <v>299</v>
      </c>
      <c r="B110" s="60" t="s">
        <v>316</v>
      </c>
      <c r="C110" s="59" t="s">
        <v>32</v>
      </c>
      <c r="D110" s="59">
        <v>130</v>
      </c>
      <c r="E110" s="59">
        <v>500</v>
      </c>
      <c r="F110" s="59">
        <v>65000</v>
      </c>
    </row>
    <row r="111" spans="1:6" ht="28.5" customHeight="1" x14ac:dyDescent="0.2">
      <c r="A111" s="130" t="s">
        <v>317</v>
      </c>
      <c r="B111" s="130"/>
      <c r="C111" s="130"/>
      <c r="D111" s="130"/>
      <c r="E111" s="130"/>
      <c r="F111" s="81">
        <v>22035000</v>
      </c>
    </row>
    <row r="149" spans="1:6" ht="12.75" customHeight="1" x14ac:dyDescent="0.2">
      <c r="A149" s="131" t="s">
        <v>318</v>
      </c>
      <c r="B149" s="131"/>
      <c r="C149" s="131"/>
      <c r="D149" s="131"/>
      <c r="E149" s="131"/>
      <c r="F149" s="131"/>
    </row>
    <row r="152" spans="1:6" ht="47.25" x14ac:dyDescent="0.2">
      <c r="A152" s="59" t="s">
        <v>264</v>
      </c>
      <c r="B152" s="59" t="s">
        <v>265</v>
      </c>
      <c r="C152" s="59" t="s">
        <v>266</v>
      </c>
      <c r="D152" s="59" t="s">
        <v>303</v>
      </c>
      <c r="E152" s="59" t="s">
        <v>276</v>
      </c>
      <c r="F152" s="59" t="s">
        <v>277</v>
      </c>
    </row>
    <row r="153" spans="1:6" ht="15.75" x14ac:dyDescent="0.2">
      <c r="A153" s="77" t="s">
        <v>278</v>
      </c>
      <c r="B153" s="60" t="s">
        <v>319</v>
      </c>
      <c r="C153" s="59" t="s">
        <v>157</v>
      </c>
      <c r="D153" s="59">
        <v>670</v>
      </c>
      <c r="E153" s="59">
        <v>849.25</v>
      </c>
      <c r="F153" s="70">
        <v>569000</v>
      </c>
    </row>
    <row r="154" spans="1:6" ht="15.75" x14ac:dyDescent="0.2">
      <c r="A154" s="77" t="s">
        <v>287</v>
      </c>
      <c r="B154" s="60" t="s">
        <v>320</v>
      </c>
      <c r="C154" s="59" t="s">
        <v>32</v>
      </c>
      <c r="D154" s="65">
        <v>11</v>
      </c>
      <c r="E154" s="59">
        <v>2500</v>
      </c>
      <c r="F154" s="70">
        <v>27500</v>
      </c>
    </row>
    <row r="155" spans="1:6" ht="12.75" customHeight="1" x14ac:dyDescent="0.2">
      <c r="A155" s="130" t="s">
        <v>317</v>
      </c>
      <c r="B155" s="130"/>
      <c r="C155" s="130"/>
      <c r="D155" s="130"/>
      <c r="E155" s="130"/>
      <c r="F155" s="81">
        <v>596500</v>
      </c>
    </row>
    <row r="188" spans="1:6" ht="12.75" customHeight="1" x14ac:dyDescent="0.2">
      <c r="A188" s="131" t="s">
        <v>321</v>
      </c>
      <c r="B188" s="131"/>
      <c r="C188" s="131"/>
      <c r="D188" s="131"/>
      <c r="E188" s="131"/>
      <c r="F188" s="131"/>
    </row>
    <row r="191" spans="1:6" ht="47.25" x14ac:dyDescent="0.2">
      <c r="A191" s="59" t="s">
        <v>264</v>
      </c>
      <c r="B191" s="59" t="s">
        <v>265</v>
      </c>
      <c r="C191" s="59" t="s">
        <v>266</v>
      </c>
      <c r="D191" s="59" t="s">
        <v>303</v>
      </c>
      <c r="E191" s="59" t="s">
        <v>276</v>
      </c>
      <c r="F191" s="59" t="s">
        <v>277</v>
      </c>
    </row>
    <row r="192" spans="1:6" ht="15.75" x14ac:dyDescent="0.2">
      <c r="A192" s="77" t="s">
        <v>278</v>
      </c>
      <c r="B192" s="60" t="s">
        <v>322</v>
      </c>
      <c r="C192" s="59" t="s">
        <v>32</v>
      </c>
      <c r="D192" s="59">
        <v>2</v>
      </c>
      <c r="E192" s="59">
        <v>375000</v>
      </c>
      <c r="F192" s="70">
        <v>750000</v>
      </c>
    </row>
    <row r="193" spans="1:6" ht="15.75" customHeight="1" x14ac:dyDescent="0.2">
      <c r="A193" s="130" t="s">
        <v>317</v>
      </c>
      <c r="B193" s="130"/>
      <c r="C193" s="130"/>
      <c r="D193" s="130"/>
      <c r="E193" s="130"/>
      <c r="F193" s="81">
        <v>750000</v>
      </c>
    </row>
  </sheetData>
  <sheetProtection selectLockedCells="1" selectUnlockedCells="1"/>
  <mergeCells count="41">
    <mergeCell ref="F50:F51"/>
    <mergeCell ref="A3:F3"/>
    <mergeCell ref="A7:F7"/>
    <mergeCell ref="A17:E17"/>
    <mergeCell ref="A24:G24"/>
    <mergeCell ref="A38:F38"/>
    <mergeCell ref="A46:F46"/>
    <mergeCell ref="F75:F76"/>
    <mergeCell ref="I50:I51"/>
    <mergeCell ref="A56:E56"/>
    <mergeCell ref="A57:F57"/>
    <mergeCell ref="A69:F69"/>
    <mergeCell ref="A73:A74"/>
    <mergeCell ref="B73:B74"/>
    <mergeCell ref="C73:C74"/>
    <mergeCell ref="D73:D74"/>
    <mergeCell ref="E73:E74"/>
    <mergeCell ref="F73:F74"/>
    <mergeCell ref="A50:A51"/>
    <mergeCell ref="B50:B51"/>
    <mergeCell ref="C50:C51"/>
    <mergeCell ref="D50:D51"/>
    <mergeCell ref="E50:E51"/>
    <mergeCell ref="A75:A76"/>
    <mergeCell ref="B75:B76"/>
    <mergeCell ref="C75:C76"/>
    <mergeCell ref="D75:D76"/>
    <mergeCell ref="E75:E76"/>
    <mergeCell ref="A80:E80"/>
    <mergeCell ref="A101:F101"/>
    <mergeCell ref="A107:A108"/>
    <mergeCell ref="B107:B108"/>
    <mergeCell ref="C107:C108"/>
    <mergeCell ref="D107:D108"/>
    <mergeCell ref="E107:E108"/>
    <mergeCell ref="F107:F108"/>
    <mergeCell ref="A111:E111"/>
    <mergeCell ref="A149:F149"/>
    <mergeCell ref="A155:E155"/>
    <mergeCell ref="A188:F188"/>
    <mergeCell ref="A193:E193"/>
  </mergeCells>
  <pageMargins left="0.75" right="0.75" top="1" bottom="1" header="0.51180555555555551" footer="0.51180555555555551"/>
  <pageSetup paperSize="77" scale="87" firstPageNumber="0" orientation="landscape" horizontalDpi="300" verticalDpi="300" r:id="rId1"/>
  <headerFooter alignWithMargins="0"/>
  <rowBreaks count="4" manualBreakCount="4">
    <brk id="19" max="16383" man="1"/>
    <brk id="41" max="16383" man="1"/>
    <brk id="64" max="16383" man="1"/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9"/>
  <sheetViews>
    <sheetView tabSelected="1" view="pageBreakPreview" topLeftCell="A31" zoomScaleNormal="65" zoomScaleSheetLayoutView="100" workbookViewId="0">
      <selection activeCell="E100" sqref="E100"/>
    </sheetView>
  </sheetViews>
  <sheetFormatPr defaultRowHeight="15.75" x14ac:dyDescent="0.2"/>
  <cols>
    <col min="1" max="1" width="7.42578125" style="95" customWidth="1"/>
    <col min="2" max="2" width="22.7109375" style="96" customWidth="1"/>
    <col min="3" max="3" width="54.5703125" style="94" customWidth="1"/>
    <col min="4" max="4" width="8.85546875" style="97" customWidth="1"/>
    <col min="5" max="5" width="10.28515625" style="97" customWidth="1"/>
    <col min="6" max="6" width="12.42578125" style="97" customWidth="1"/>
    <col min="7" max="7" width="15" style="86" customWidth="1"/>
    <col min="8" max="16384" width="9.140625" style="86"/>
  </cols>
  <sheetData>
    <row r="1" spans="1:6" ht="123" customHeight="1" x14ac:dyDescent="0.2">
      <c r="A1" s="168" t="s">
        <v>390</v>
      </c>
      <c r="B1" s="169"/>
      <c r="C1" s="169"/>
      <c r="D1" s="169"/>
      <c r="E1" s="169"/>
      <c r="F1" s="169"/>
    </row>
    <row r="2" spans="1:6" ht="42" customHeight="1" x14ac:dyDescent="0.2">
      <c r="A2" s="149" t="s">
        <v>1</v>
      </c>
      <c r="B2" s="152" t="s">
        <v>2</v>
      </c>
      <c r="C2" s="152" t="s">
        <v>3</v>
      </c>
      <c r="D2" s="155" t="s">
        <v>4</v>
      </c>
      <c r="E2" s="156"/>
      <c r="F2" s="152" t="s">
        <v>5</v>
      </c>
    </row>
    <row r="3" spans="1:6" ht="14.45" customHeight="1" x14ac:dyDescent="0.2">
      <c r="A3" s="150"/>
      <c r="B3" s="153"/>
      <c r="C3" s="153"/>
      <c r="D3" s="152" t="s">
        <v>7</v>
      </c>
      <c r="E3" s="152" t="s">
        <v>8</v>
      </c>
      <c r="F3" s="153"/>
    </row>
    <row r="4" spans="1:6" ht="12.75" x14ac:dyDescent="0.2">
      <c r="A4" s="151"/>
      <c r="B4" s="154"/>
      <c r="C4" s="154"/>
      <c r="D4" s="154"/>
      <c r="E4" s="154"/>
      <c r="F4" s="154"/>
    </row>
    <row r="5" spans="1:6" ht="15.75" customHeight="1" x14ac:dyDescent="0.2">
      <c r="A5" s="157" t="s">
        <v>326</v>
      </c>
      <c r="B5" s="159"/>
      <c r="C5" s="159"/>
      <c r="D5" s="159"/>
      <c r="E5" s="159"/>
      <c r="F5" s="160"/>
    </row>
    <row r="6" spans="1:6" ht="0.75" customHeight="1" x14ac:dyDescent="0.2">
      <c r="A6" s="87"/>
      <c r="B6" s="88"/>
      <c r="C6" s="88"/>
      <c r="D6" s="88"/>
      <c r="E6" s="88"/>
      <c r="F6" s="88"/>
    </row>
    <row r="7" spans="1:6" ht="16.5" customHeight="1" x14ac:dyDescent="0.2">
      <c r="A7" s="145" t="s">
        <v>14</v>
      </c>
      <c r="B7" s="178" t="s">
        <v>400</v>
      </c>
      <c r="C7" s="85" t="s">
        <v>370</v>
      </c>
      <c r="D7" s="82" t="s">
        <v>17</v>
      </c>
      <c r="E7" s="82">
        <v>1200</v>
      </c>
      <c r="F7" s="188" t="s">
        <v>24</v>
      </c>
    </row>
    <row r="8" spans="1:6" ht="16.5" customHeight="1" x14ac:dyDescent="0.2">
      <c r="A8" s="146"/>
      <c r="B8" s="179"/>
      <c r="C8" s="85" t="s">
        <v>368</v>
      </c>
      <c r="D8" s="82" t="s">
        <v>157</v>
      </c>
      <c r="E8" s="82">
        <v>600</v>
      </c>
      <c r="F8" s="189"/>
    </row>
    <row r="9" spans="1:6" ht="16.5" customHeight="1" x14ac:dyDescent="0.2">
      <c r="A9" s="146"/>
      <c r="B9" s="179"/>
      <c r="C9" s="85" t="s">
        <v>371</v>
      </c>
      <c r="D9" s="82" t="s">
        <v>324</v>
      </c>
      <c r="E9" s="82">
        <v>1000</v>
      </c>
      <c r="F9" s="190"/>
    </row>
    <row r="10" spans="1:6" ht="16.5" customHeight="1" x14ac:dyDescent="0.2">
      <c r="A10" s="142" t="s">
        <v>23</v>
      </c>
      <c r="B10" s="143"/>
      <c r="C10" s="144"/>
      <c r="D10" s="82"/>
      <c r="E10" s="82"/>
      <c r="F10" s="84"/>
    </row>
    <row r="11" spans="1:6" ht="16.5" customHeight="1" x14ac:dyDescent="0.2">
      <c r="A11" s="145" t="s">
        <v>25</v>
      </c>
      <c r="B11" s="147" t="s">
        <v>401</v>
      </c>
      <c r="C11" s="85" t="s">
        <v>355</v>
      </c>
      <c r="D11" s="82" t="s">
        <v>324</v>
      </c>
      <c r="E11" s="99">
        <v>470</v>
      </c>
      <c r="F11" s="191" t="s">
        <v>24</v>
      </c>
    </row>
    <row r="12" spans="1:6" ht="16.5" customHeight="1" x14ac:dyDescent="0.2">
      <c r="A12" s="146"/>
      <c r="B12" s="148"/>
      <c r="C12" s="85" t="s">
        <v>332</v>
      </c>
      <c r="D12" s="82"/>
      <c r="E12" s="99"/>
      <c r="F12" s="189"/>
    </row>
    <row r="13" spans="1:6" ht="16.5" customHeight="1" x14ac:dyDescent="0.2">
      <c r="A13" s="146"/>
      <c r="B13" s="148"/>
      <c r="C13" s="85" t="s">
        <v>363</v>
      </c>
      <c r="D13" s="82" t="s">
        <v>157</v>
      </c>
      <c r="E13" s="99">
        <v>90</v>
      </c>
      <c r="F13" s="189"/>
    </row>
    <row r="14" spans="1:6" ht="16.5" customHeight="1" x14ac:dyDescent="0.2">
      <c r="A14" s="146"/>
      <c r="B14" s="148"/>
      <c r="C14" s="85" t="s">
        <v>339</v>
      </c>
      <c r="D14" s="82" t="s">
        <v>324</v>
      </c>
      <c r="E14" s="99">
        <v>880</v>
      </c>
      <c r="F14" s="189"/>
    </row>
    <row r="15" spans="1:6" ht="16.5" customHeight="1" x14ac:dyDescent="0.2">
      <c r="A15" s="146"/>
      <c r="B15" s="148"/>
      <c r="C15" s="85"/>
      <c r="D15" s="82" t="s">
        <v>325</v>
      </c>
      <c r="E15" s="99"/>
      <c r="F15" s="190"/>
    </row>
    <row r="16" spans="1:6" ht="16.5" customHeight="1" x14ac:dyDescent="0.2">
      <c r="A16" s="142" t="s">
        <v>340</v>
      </c>
      <c r="B16" s="143"/>
      <c r="C16" s="144"/>
      <c r="D16" s="82"/>
      <c r="E16" s="82"/>
      <c r="F16" s="84"/>
    </row>
    <row r="17" spans="1:6" ht="16.5" customHeight="1" x14ac:dyDescent="0.2">
      <c r="A17" s="145" t="s">
        <v>34</v>
      </c>
      <c r="B17" s="147" t="s">
        <v>403</v>
      </c>
      <c r="C17" s="85" t="s">
        <v>341</v>
      </c>
      <c r="D17" s="82" t="s">
        <v>324</v>
      </c>
      <c r="E17" s="99">
        <v>1400</v>
      </c>
      <c r="F17" s="191" t="s">
        <v>24</v>
      </c>
    </row>
    <row r="18" spans="1:6" ht="33.75" customHeight="1" x14ac:dyDescent="0.2">
      <c r="A18" s="146"/>
      <c r="B18" s="148"/>
      <c r="C18" s="85" t="s">
        <v>343</v>
      </c>
      <c r="D18" s="82" t="s">
        <v>157</v>
      </c>
      <c r="E18" s="99">
        <v>114</v>
      </c>
      <c r="F18" s="190"/>
    </row>
    <row r="19" spans="1:6" ht="16.5" customHeight="1" x14ac:dyDescent="0.2">
      <c r="A19" s="142"/>
      <c r="B19" s="143"/>
      <c r="C19" s="144"/>
      <c r="D19" s="82"/>
      <c r="E19" s="82"/>
      <c r="F19" s="84"/>
    </row>
    <row r="20" spans="1:6" ht="16.5" customHeight="1" x14ac:dyDescent="0.2">
      <c r="A20" s="145" t="s">
        <v>40</v>
      </c>
      <c r="B20" s="147" t="s">
        <v>402</v>
      </c>
      <c r="C20" s="85" t="s">
        <v>341</v>
      </c>
      <c r="D20" s="82" t="s">
        <v>324</v>
      </c>
      <c r="E20" s="99">
        <v>720</v>
      </c>
      <c r="F20" s="191" t="s">
        <v>24</v>
      </c>
    </row>
    <row r="21" spans="1:6" ht="16.5" customHeight="1" x14ac:dyDescent="0.2">
      <c r="A21" s="146"/>
      <c r="B21" s="148"/>
      <c r="C21" s="85" t="s">
        <v>336</v>
      </c>
      <c r="D21" s="82" t="s">
        <v>324</v>
      </c>
      <c r="E21" s="99">
        <v>350</v>
      </c>
      <c r="F21" s="189"/>
    </row>
    <row r="22" spans="1:6" ht="16.5" customHeight="1" x14ac:dyDescent="0.2">
      <c r="A22" s="146"/>
      <c r="B22" s="148"/>
      <c r="C22" s="85" t="s">
        <v>368</v>
      </c>
      <c r="D22" s="82" t="s">
        <v>157</v>
      </c>
      <c r="E22" s="99">
        <v>158</v>
      </c>
      <c r="F22" s="189"/>
    </row>
    <row r="23" spans="1:6" ht="16.5" customHeight="1" x14ac:dyDescent="0.2">
      <c r="A23" s="146"/>
      <c r="B23" s="148"/>
      <c r="C23" s="85" t="s">
        <v>372</v>
      </c>
      <c r="D23" s="82" t="s">
        <v>172</v>
      </c>
      <c r="E23" s="99">
        <v>7</v>
      </c>
      <c r="F23" s="189"/>
    </row>
    <row r="24" spans="1:6" ht="16.5" customHeight="1" x14ac:dyDescent="0.2">
      <c r="A24" s="146"/>
      <c r="B24" s="148"/>
      <c r="C24" s="85" t="s">
        <v>373</v>
      </c>
      <c r="D24" s="82" t="s">
        <v>172</v>
      </c>
      <c r="E24" s="99">
        <v>1</v>
      </c>
      <c r="F24" s="189"/>
    </row>
    <row r="25" spans="1:6" ht="16.5" customHeight="1" x14ac:dyDescent="0.2">
      <c r="A25" s="146"/>
      <c r="B25" s="148"/>
      <c r="C25" s="85" t="s">
        <v>374</v>
      </c>
      <c r="D25" s="82" t="s">
        <v>172</v>
      </c>
      <c r="E25" s="99">
        <v>4</v>
      </c>
      <c r="F25" s="189"/>
    </row>
    <row r="26" spans="1:6" ht="16.5" customHeight="1" x14ac:dyDescent="0.2">
      <c r="A26" s="146"/>
      <c r="B26" s="148"/>
      <c r="C26" s="85" t="s">
        <v>375</v>
      </c>
      <c r="D26" s="82" t="s">
        <v>157</v>
      </c>
      <c r="E26" s="99">
        <v>234</v>
      </c>
      <c r="F26" s="189"/>
    </row>
    <row r="27" spans="1:6" ht="16.5" customHeight="1" x14ac:dyDescent="0.2">
      <c r="A27" s="146"/>
      <c r="B27" s="148"/>
      <c r="C27" s="85" t="s">
        <v>327</v>
      </c>
      <c r="D27" s="82" t="s">
        <v>324</v>
      </c>
      <c r="E27" s="99">
        <v>1500</v>
      </c>
      <c r="F27" s="189"/>
    </row>
    <row r="28" spans="1:6" ht="16.5" customHeight="1" x14ac:dyDescent="0.2">
      <c r="A28" s="146"/>
      <c r="B28" s="148"/>
      <c r="C28" s="85" t="s">
        <v>344</v>
      </c>
      <c r="D28" s="82" t="s">
        <v>324</v>
      </c>
      <c r="E28" s="99">
        <v>100</v>
      </c>
      <c r="F28" s="189"/>
    </row>
    <row r="29" spans="1:6" ht="16.5" customHeight="1" x14ac:dyDescent="0.2">
      <c r="A29" s="146"/>
      <c r="B29" s="148"/>
      <c r="C29" s="85" t="s">
        <v>342</v>
      </c>
      <c r="D29" s="82"/>
      <c r="E29" s="99"/>
      <c r="F29" s="190"/>
    </row>
    <row r="30" spans="1:6" ht="16.5" customHeight="1" x14ac:dyDescent="0.2">
      <c r="A30" s="142"/>
      <c r="B30" s="143"/>
      <c r="C30" s="144"/>
      <c r="D30" s="82"/>
      <c r="E30" s="82"/>
      <c r="F30" s="84"/>
    </row>
    <row r="31" spans="1:6" ht="16.5" customHeight="1" x14ac:dyDescent="0.2">
      <c r="A31" s="145" t="s">
        <v>46</v>
      </c>
      <c r="B31" s="147" t="s">
        <v>404</v>
      </c>
      <c r="C31" s="85" t="s">
        <v>341</v>
      </c>
      <c r="D31" s="82" t="s">
        <v>324</v>
      </c>
      <c r="E31" s="99">
        <v>930</v>
      </c>
      <c r="F31" s="191" t="s">
        <v>24</v>
      </c>
    </row>
    <row r="32" spans="1:6" ht="16.5" customHeight="1" x14ac:dyDescent="0.2">
      <c r="A32" s="146"/>
      <c r="B32" s="148"/>
      <c r="C32" s="85" t="s">
        <v>364</v>
      </c>
      <c r="D32" s="82" t="s">
        <v>172</v>
      </c>
      <c r="E32" s="99">
        <v>1</v>
      </c>
      <c r="F32" s="190"/>
    </row>
    <row r="33" spans="1:6" ht="16.5" customHeight="1" x14ac:dyDescent="0.2">
      <c r="A33" s="142"/>
      <c r="B33" s="143"/>
      <c r="C33" s="144"/>
      <c r="D33" s="82"/>
      <c r="E33" s="82"/>
      <c r="F33" s="84"/>
    </row>
    <row r="34" spans="1:6" ht="16.5" customHeight="1" x14ac:dyDescent="0.2">
      <c r="A34" s="103" t="s">
        <v>52</v>
      </c>
      <c r="B34" s="107" t="s">
        <v>345</v>
      </c>
      <c r="C34" s="85" t="s">
        <v>341</v>
      </c>
      <c r="D34" s="82" t="s">
        <v>324</v>
      </c>
      <c r="E34" s="99">
        <v>850</v>
      </c>
      <c r="F34" s="99" t="s">
        <v>24</v>
      </c>
    </row>
    <row r="35" spans="1:6" ht="16.5" customHeight="1" x14ac:dyDescent="0.2">
      <c r="A35" s="142"/>
      <c r="B35" s="143"/>
      <c r="C35" s="144"/>
      <c r="D35" s="82"/>
      <c r="E35" s="82"/>
      <c r="F35" s="84"/>
    </row>
    <row r="36" spans="1:6" ht="16.5" customHeight="1" x14ac:dyDescent="0.2">
      <c r="A36" s="145" t="s">
        <v>57</v>
      </c>
      <c r="B36" s="147" t="s">
        <v>346</v>
      </c>
      <c r="C36" s="85" t="s">
        <v>341</v>
      </c>
      <c r="D36" s="82" t="s">
        <v>324</v>
      </c>
      <c r="E36" s="99">
        <v>880</v>
      </c>
      <c r="F36" s="191" t="s">
        <v>24</v>
      </c>
    </row>
    <row r="37" spans="1:6" ht="16.5" customHeight="1" x14ac:dyDescent="0.2">
      <c r="A37" s="161"/>
      <c r="B37" s="180"/>
      <c r="C37" s="85"/>
      <c r="D37" s="82"/>
      <c r="E37" s="99"/>
      <c r="F37" s="190"/>
    </row>
    <row r="38" spans="1:6" ht="16.5" customHeight="1" x14ac:dyDescent="0.2">
      <c r="A38" s="142"/>
      <c r="B38" s="143"/>
      <c r="C38" s="144"/>
      <c r="D38" s="82"/>
      <c r="E38" s="82"/>
      <c r="F38" s="84"/>
    </row>
    <row r="39" spans="1:6" ht="16.5" customHeight="1" x14ac:dyDescent="0.2">
      <c r="A39" s="145" t="s">
        <v>59</v>
      </c>
      <c r="B39" s="147" t="s">
        <v>405</v>
      </c>
      <c r="C39" s="85" t="s">
        <v>341</v>
      </c>
      <c r="D39" s="82" t="s">
        <v>324</v>
      </c>
      <c r="E39" s="99">
        <v>750</v>
      </c>
      <c r="F39" s="191" t="s">
        <v>24</v>
      </c>
    </row>
    <row r="40" spans="1:6" ht="16.5" customHeight="1" x14ac:dyDescent="0.2">
      <c r="A40" s="146"/>
      <c r="B40" s="148"/>
      <c r="C40" s="89" t="s">
        <v>347</v>
      </c>
      <c r="D40" s="82" t="s">
        <v>324</v>
      </c>
      <c r="E40" s="99">
        <v>280</v>
      </c>
      <c r="F40" s="189"/>
    </row>
    <row r="41" spans="1:6" ht="16.5" customHeight="1" x14ac:dyDescent="0.2">
      <c r="A41" s="146"/>
      <c r="B41" s="148"/>
      <c r="C41" s="89" t="s">
        <v>348</v>
      </c>
      <c r="D41" s="82" t="s">
        <v>157</v>
      </c>
      <c r="E41" s="99">
        <v>148</v>
      </c>
      <c r="F41" s="189"/>
    </row>
    <row r="42" spans="1:6" ht="16.5" customHeight="1" x14ac:dyDescent="0.2">
      <c r="A42" s="146"/>
      <c r="B42" s="148"/>
      <c r="C42" s="89" t="s">
        <v>349</v>
      </c>
      <c r="D42" s="82" t="s">
        <v>157</v>
      </c>
      <c r="E42" s="99">
        <v>304</v>
      </c>
      <c r="F42" s="189"/>
    </row>
    <row r="43" spans="1:6" ht="16.5" customHeight="1" x14ac:dyDescent="0.2">
      <c r="A43" s="146"/>
      <c r="B43" s="148"/>
      <c r="C43" s="89" t="s">
        <v>350</v>
      </c>
      <c r="D43" s="82" t="s">
        <v>324</v>
      </c>
      <c r="E43" s="99">
        <v>300</v>
      </c>
      <c r="F43" s="189"/>
    </row>
    <row r="44" spans="1:6" ht="16.5" customHeight="1" x14ac:dyDescent="0.2">
      <c r="A44" s="146"/>
      <c r="B44" s="148"/>
      <c r="C44" s="85" t="s">
        <v>327</v>
      </c>
      <c r="D44" s="82" t="s">
        <v>324</v>
      </c>
      <c r="E44" s="99">
        <v>380</v>
      </c>
      <c r="F44" s="190"/>
    </row>
    <row r="45" spans="1:6" ht="16.5" customHeight="1" x14ac:dyDescent="0.2">
      <c r="A45" s="142"/>
      <c r="B45" s="143"/>
      <c r="C45" s="144"/>
      <c r="D45" s="82"/>
      <c r="E45" s="82"/>
      <c r="F45" s="84"/>
    </row>
    <row r="46" spans="1:6" ht="16.5" customHeight="1" x14ac:dyDescent="0.2">
      <c r="A46" s="103" t="s">
        <v>64</v>
      </c>
      <c r="B46" s="107" t="s">
        <v>351</v>
      </c>
      <c r="C46" s="85" t="s">
        <v>341</v>
      </c>
      <c r="D46" s="82" t="s">
        <v>324</v>
      </c>
      <c r="E46" s="99">
        <v>620</v>
      </c>
      <c r="F46" s="191" t="s">
        <v>24</v>
      </c>
    </row>
    <row r="47" spans="1:6" ht="16.5" customHeight="1" x14ac:dyDescent="0.2">
      <c r="A47" s="142"/>
      <c r="B47" s="143"/>
      <c r="C47" s="144"/>
      <c r="D47" s="82"/>
      <c r="E47" s="82"/>
      <c r="F47" s="190"/>
    </row>
    <row r="48" spans="1:6" ht="16.5" customHeight="1" x14ac:dyDescent="0.2">
      <c r="A48" s="145" t="s">
        <v>67</v>
      </c>
      <c r="B48" s="147" t="s">
        <v>366</v>
      </c>
      <c r="C48" s="85" t="s">
        <v>341</v>
      </c>
      <c r="D48" s="82" t="s">
        <v>324</v>
      </c>
      <c r="E48" s="99">
        <v>650</v>
      </c>
      <c r="F48" s="191" t="s">
        <v>24</v>
      </c>
    </row>
    <row r="49" spans="1:6" ht="16.5" customHeight="1" x14ac:dyDescent="0.2">
      <c r="A49" s="146"/>
      <c r="B49" s="148"/>
      <c r="C49" s="89" t="s">
        <v>364</v>
      </c>
      <c r="D49" s="82" t="s">
        <v>172</v>
      </c>
      <c r="E49" s="99">
        <v>1</v>
      </c>
      <c r="F49" s="189"/>
    </row>
    <row r="50" spans="1:6" ht="16.5" customHeight="1" x14ac:dyDescent="0.2">
      <c r="A50" s="146"/>
      <c r="B50" s="148"/>
      <c r="C50" s="89" t="s">
        <v>365</v>
      </c>
      <c r="D50" s="82" t="s">
        <v>157</v>
      </c>
      <c r="E50" s="99">
        <v>18</v>
      </c>
      <c r="F50" s="190"/>
    </row>
    <row r="51" spans="1:6" ht="16.5" customHeight="1" x14ac:dyDescent="0.2">
      <c r="A51" s="142"/>
      <c r="B51" s="143"/>
      <c r="C51" s="144"/>
      <c r="D51" s="82"/>
      <c r="E51" s="82"/>
      <c r="F51" s="84"/>
    </row>
    <row r="52" spans="1:6" ht="16.5" customHeight="1" x14ac:dyDescent="0.2">
      <c r="A52" s="145" t="s">
        <v>360</v>
      </c>
      <c r="B52" s="147" t="s">
        <v>352</v>
      </c>
      <c r="C52" s="85" t="s">
        <v>341</v>
      </c>
      <c r="D52" s="82" t="s">
        <v>324</v>
      </c>
      <c r="E52" s="99">
        <v>1200</v>
      </c>
      <c r="F52" s="191" t="s">
        <v>24</v>
      </c>
    </row>
    <row r="53" spans="1:6" ht="16.5" customHeight="1" x14ac:dyDescent="0.2">
      <c r="A53" s="146"/>
      <c r="B53" s="148"/>
      <c r="C53" s="89" t="s">
        <v>361</v>
      </c>
      <c r="D53" s="82" t="s">
        <v>172</v>
      </c>
      <c r="E53" s="99">
        <v>2</v>
      </c>
      <c r="F53" s="190"/>
    </row>
    <row r="54" spans="1:6" ht="16.5" customHeight="1" x14ac:dyDescent="0.2">
      <c r="A54" s="142"/>
      <c r="B54" s="143"/>
      <c r="C54" s="144"/>
      <c r="D54" s="82"/>
      <c r="E54" s="82"/>
      <c r="F54" s="84"/>
    </row>
    <row r="55" spans="1:6" ht="16.5" customHeight="1" x14ac:dyDescent="0.2">
      <c r="A55" s="103" t="s">
        <v>78</v>
      </c>
      <c r="B55" s="85" t="s">
        <v>353</v>
      </c>
      <c r="C55" s="85" t="s">
        <v>341</v>
      </c>
      <c r="D55" s="82" t="s">
        <v>324</v>
      </c>
      <c r="E55" s="99">
        <v>800</v>
      </c>
      <c r="F55" s="99" t="s">
        <v>24</v>
      </c>
    </row>
    <row r="56" spans="1:6" ht="16.5" customHeight="1" x14ac:dyDescent="0.2">
      <c r="A56" s="142"/>
      <c r="B56" s="143"/>
      <c r="C56" s="144"/>
      <c r="D56" s="82"/>
      <c r="E56" s="82"/>
      <c r="F56" s="84"/>
    </row>
    <row r="57" spans="1:6" ht="16.5" customHeight="1" x14ac:dyDescent="0.2">
      <c r="A57" s="103"/>
      <c r="B57" s="147" t="s">
        <v>367</v>
      </c>
      <c r="C57" s="101" t="s">
        <v>341</v>
      </c>
      <c r="D57" s="82" t="s">
        <v>324</v>
      </c>
      <c r="E57" s="99">
        <v>680</v>
      </c>
      <c r="F57" s="191" t="s">
        <v>24</v>
      </c>
    </row>
    <row r="58" spans="1:6" ht="16.5" customHeight="1" x14ac:dyDescent="0.2">
      <c r="A58" s="104" t="s">
        <v>82</v>
      </c>
      <c r="B58" s="186"/>
      <c r="C58" s="101" t="s">
        <v>368</v>
      </c>
      <c r="D58" s="82" t="s">
        <v>157</v>
      </c>
      <c r="E58" s="99">
        <v>97</v>
      </c>
      <c r="F58" s="189"/>
    </row>
    <row r="59" spans="1:6" ht="16.5" customHeight="1" x14ac:dyDescent="0.2">
      <c r="A59" s="104"/>
      <c r="B59" s="186"/>
      <c r="C59" s="101" t="s">
        <v>333</v>
      </c>
      <c r="D59" s="82" t="s">
        <v>157</v>
      </c>
      <c r="E59" s="99">
        <v>154</v>
      </c>
      <c r="F59" s="189"/>
    </row>
    <row r="60" spans="1:6" ht="16.5" customHeight="1" x14ac:dyDescent="0.2">
      <c r="A60" s="104"/>
      <c r="B60" s="186"/>
      <c r="C60" s="101" t="s">
        <v>327</v>
      </c>
      <c r="D60" s="82" t="s">
        <v>324</v>
      </c>
      <c r="E60" s="99">
        <v>390</v>
      </c>
      <c r="F60" s="189"/>
    </row>
    <row r="61" spans="1:6" ht="16.5" customHeight="1" x14ac:dyDescent="0.2">
      <c r="A61" s="162"/>
      <c r="B61" s="187"/>
      <c r="C61" s="101" t="s">
        <v>369</v>
      </c>
      <c r="D61" s="82" t="s">
        <v>172</v>
      </c>
      <c r="E61" s="99">
        <v>30</v>
      </c>
      <c r="F61" s="190"/>
    </row>
    <row r="62" spans="1:6" ht="16.5" customHeight="1" x14ac:dyDescent="0.2">
      <c r="A62" s="142"/>
      <c r="B62" s="143"/>
      <c r="C62" s="144"/>
      <c r="D62" s="82"/>
      <c r="E62" s="82"/>
      <c r="F62" s="84"/>
    </row>
    <row r="63" spans="1:6" ht="16.5" customHeight="1" x14ac:dyDescent="0.2">
      <c r="A63" s="145" t="s">
        <v>84</v>
      </c>
      <c r="B63" s="147" t="s">
        <v>354</v>
      </c>
      <c r="C63" s="85" t="s">
        <v>341</v>
      </c>
      <c r="D63" s="82" t="s">
        <v>324</v>
      </c>
      <c r="E63" s="99">
        <v>1250</v>
      </c>
      <c r="F63" s="191" t="s">
        <v>24</v>
      </c>
    </row>
    <row r="64" spans="1:6" ht="16.5" customHeight="1" x14ac:dyDescent="0.2">
      <c r="A64" s="146"/>
      <c r="B64" s="148"/>
      <c r="C64" s="89" t="s">
        <v>362</v>
      </c>
      <c r="D64" s="82" t="s">
        <v>172</v>
      </c>
      <c r="E64" s="99">
        <v>3</v>
      </c>
      <c r="F64" s="190"/>
    </row>
    <row r="65" spans="1:7" ht="16.5" customHeight="1" x14ac:dyDescent="0.2">
      <c r="A65" s="142"/>
      <c r="B65" s="143"/>
      <c r="C65" s="144"/>
      <c r="D65" s="82"/>
      <c r="E65" s="82"/>
      <c r="F65" s="84"/>
    </row>
    <row r="66" spans="1:7" ht="16.5" customHeight="1" x14ac:dyDescent="0.2">
      <c r="A66" s="103" t="s">
        <v>393</v>
      </c>
      <c r="B66" s="107" t="s">
        <v>357</v>
      </c>
      <c r="C66" s="85" t="s">
        <v>355</v>
      </c>
      <c r="D66" s="82" t="s">
        <v>324</v>
      </c>
      <c r="E66" s="99">
        <v>730</v>
      </c>
      <c r="F66" s="99" t="s">
        <v>24</v>
      </c>
    </row>
    <row r="67" spans="1:7" ht="16.5" customHeight="1" x14ac:dyDescent="0.2">
      <c r="A67" s="142"/>
      <c r="B67" s="143"/>
      <c r="C67" s="144"/>
      <c r="D67" s="82"/>
      <c r="E67" s="82"/>
      <c r="F67" s="84"/>
    </row>
    <row r="68" spans="1:7" ht="16.5" customHeight="1" x14ac:dyDescent="0.2">
      <c r="A68" s="103" t="s">
        <v>394</v>
      </c>
      <c r="B68" s="107" t="s">
        <v>358</v>
      </c>
      <c r="C68" s="85" t="s">
        <v>355</v>
      </c>
      <c r="D68" s="82" t="s">
        <v>324</v>
      </c>
      <c r="E68" s="99">
        <v>780</v>
      </c>
      <c r="F68" s="99" t="s">
        <v>24</v>
      </c>
    </row>
    <row r="69" spans="1:7" ht="16.5" customHeight="1" x14ac:dyDescent="0.2">
      <c r="A69" s="142" t="s">
        <v>330</v>
      </c>
      <c r="B69" s="143"/>
      <c r="C69" s="144"/>
      <c r="D69" s="83"/>
      <c r="E69" s="83"/>
      <c r="F69" s="84"/>
    </row>
    <row r="70" spans="1:7" ht="16.5" customHeight="1" x14ac:dyDescent="0.2">
      <c r="A70" s="103" t="s">
        <v>395</v>
      </c>
      <c r="B70" s="107" t="s">
        <v>359</v>
      </c>
      <c r="C70" s="85" t="s">
        <v>323</v>
      </c>
      <c r="D70" s="82" t="s">
        <v>17</v>
      </c>
      <c r="E70" s="99">
        <v>2800</v>
      </c>
      <c r="F70" s="99" t="s">
        <v>24</v>
      </c>
    </row>
    <row r="71" spans="1:7" ht="16.5" customHeight="1" x14ac:dyDescent="0.2">
      <c r="A71" s="142" t="s">
        <v>330</v>
      </c>
      <c r="B71" s="143"/>
      <c r="C71" s="144"/>
      <c r="D71" s="83"/>
      <c r="E71" s="83"/>
      <c r="F71" s="84"/>
    </row>
    <row r="72" spans="1:7" ht="16.5" customHeight="1" x14ac:dyDescent="0.2">
      <c r="A72" s="103" t="s">
        <v>396</v>
      </c>
      <c r="B72" s="107" t="s">
        <v>334</v>
      </c>
      <c r="C72" s="85" t="s">
        <v>335</v>
      </c>
      <c r="D72" s="82" t="s">
        <v>120</v>
      </c>
      <c r="E72" s="99">
        <v>6</v>
      </c>
      <c r="F72" s="99" t="s">
        <v>24</v>
      </c>
    </row>
    <row r="73" spans="1:7" ht="16.5" customHeight="1" x14ac:dyDescent="0.2">
      <c r="A73" s="142" t="s">
        <v>329</v>
      </c>
      <c r="B73" s="143"/>
      <c r="C73" s="144"/>
      <c r="D73" s="83"/>
      <c r="E73" s="83"/>
      <c r="F73" s="84"/>
    </row>
    <row r="74" spans="1:7" ht="16.5" customHeight="1" x14ac:dyDescent="0.2">
      <c r="A74" s="145" t="s">
        <v>397</v>
      </c>
      <c r="B74" s="147" t="s">
        <v>406</v>
      </c>
      <c r="C74" s="85" t="s">
        <v>323</v>
      </c>
      <c r="D74" s="82" t="s">
        <v>17</v>
      </c>
      <c r="E74" s="99">
        <v>2200</v>
      </c>
      <c r="F74" s="191" t="s">
        <v>24</v>
      </c>
    </row>
    <row r="75" spans="1:7" ht="16.5" customHeight="1" x14ac:dyDescent="0.2">
      <c r="A75" s="146"/>
      <c r="B75" s="148"/>
      <c r="C75" s="85" t="s">
        <v>361</v>
      </c>
      <c r="D75" s="82" t="s">
        <v>172</v>
      </c>
      <c r="E75" s="99">
        <v>2</v>
      </c>
      <c r="F75" s="190"/>
    </row>
    <row r="76" spans="1:7" ht="16.5" customHeight="1" x14ac:dyDescent="0.2">
      <c r="A76" s="142" t="s">
        <v>331</v>
      </c>
      <c r="B76" s="143"/>
      <c r="C76" s="144"/>
      <c r="D76" s="83"/>
      <c r="E76" s="83"/>
      <c r="F76" s="84"/>
    </row>
    <row r="77" spans="1:7" ht="22.5" customHeight="1" x14ac:dyDescent="0.2">
      <c r="A77" s="157" t="s">
        <v>398</v>
      </c>
      <c r="B77" s="159"/>
      <c r="C77" s="159"/>
      <c r="D77" s="159"/>
      <c r="E77" s="159"/>
      <c r="F77" s="160"/>
    </row>
    <row r="78" spans="1:7" ht="17.25" customHeight="1" x14ac:dyDescent="0.2">
      <c r="A78" s="145" t="s">
        <v>98</v>
      </c>
      <c r="B78" s="147" t="s">
        <v>408</v>
      </c>
      <c r="C78" s="181" t="s">
        <v>383</v>
      </c>
      <c r="D78" s="98" t="s">
        <v>324</v>
      </c>
      <c r="E78" s="82">
        <v>220</v>
      </c>
      <c r="F78" s="188" t="s">
        <v>24</v>
      </c>
      <c r="G78" s="90"/>
    </row>
    <row r="79" spans="1:7" ht="17.25" customHeight="1" x14ac:dyDescent="0.2">
      <c r="A79" s="146"/>
      <c r="B79" s="148"/>
      <c r="C79" s="181" t="s">
        <v>337</v>
      </c>
      <c r="D79" s="82" t="s">
        <v>157</v>
      </c>
      <c r="E79" s="82">
        <v>120</v>
      </c>
      <c r="F79" s="189"/>
      <c r="G79" s="90"/>
    </row>
    <row r="80" spans="1:7" ht="17.25" customHeight="1" x14ac:dyDescent="0.2">
      <c r="A80" s="146"/>
      <c r="B80" s="148"/>
      <c r="C80" s="85" t="s">
        <v>382</v>
      </c>
      <c r="D80" s="82" t="s">
        <v>17</v>
      </c>
      <c r="E80" s="82">
        <v>80</v>
      </c>
      <c r="F80" s="189"/>
      <c r="G80" s="90"/>
    </row>
    <row r="81" spans="1:7" ht="17.25" customHeight="1" x14ac:dyDescent="0.2">
      <c r="A81" s="146"/>
      <c r="B81" s="148"/>
      <c r="C81" s="85" t="s">
        <v>327</v>
      </c>
      <c r="D81" s="82" t="s">
        <v>324</v>
      </c>
      <c r="E81" s="82">
        <v>500</v>
      </c>
      <c r="F81" s="189"/>
      <c r="G81" s="90"/>
    </row>
    <row r="82" spans="1:7" ht="17.25" customHeight="1" x14ac:dyDescent="0.2">
      <c r="A82" s="146"/>
      <c r="B82" s="148"/>
      <c r="C82" s="85" t="s">
        <v>376</v>
      </c>
      <c r="D82" s="82" t="s">
        <v>172</v>
      </c>
      <c r="E82" s="82">
        <v>7</v>
      </c>
      <c r="F82" s="189"/>
      <c r="G82" s="90"/>
    </row>
    <row r="83" spans="1:7" ht="17.25" customHeight="1" x14ac:dyDescent="0.2">
      <c r="A83" s="146"/>
      <c r="B83" s="148"/>
      <c r="C83" s="85" t="s">
        <v>384</v>
      </c>
      <c r="D83" s="82" t="s">
        <v>172</v>
      </c>
      <c r="E83" s="82">
        <v>1</v>
      </c>
      <c r="F83" s="189"/>
      <c r="G83" s="90"/>
    </row>
    <row r="84" spans="1:7" ht="17.25" customHeight="1" x14ac:dyDescent="0.2">
      <c r="A84" s="146"/>
      <c r="B84" s="148"/>
      <c r="C84" s="85" t="s">
        <v>385</v>
      </c>
      <c r="D84" s="82" t="s">
        <v>172</v>
      </c>
      <c r="E84" s="82">
        <v>4</v>
      </c>
      <c r="F84" s="189"/>
      <c r="G84" s="90"/>
    </row>
    <row r="85" spans="1:7" ht="17.25" customHeight="1" x14ac:dyDescent="0.2">
      <c r="A85" s="146"/>
      <c r="B85" s="148"/>
      <c r="C85" s="85" t="s">
        <v>338</v>
      </c>
      <c r="D85" s="82" t="s">
        <v>172</v>
      </c>
      <c r="E85" s="82">
        <v>10</v>
      </c>
      <c r="F85" s="190"/>
      <c r="G85" s="90"/>
    </row>
    <row r="86" spans="1:7" ht="15" customHeight="1" x14ac:dyDescent="0.2">
      <c r="A86" s="105" t="s">
        <v>23</v>
      </c>
      <c r="B86" s="106"/>
      <c r="C86" s="167"/>
      <c r="D86" s="82"/>
      <c r="E86" s="82"/>
      <c r="F86" s="84"/>
    </row>
    <row r="87" spans="1:7" ht="17.25" customHeight="1" x14ac:dyDescent="0.2">
      <c r="A87" s="145" t="s">
        <v>103</v>
      </c>
      <c r="B87" s="147" t="s">
        <v>407</v>
      </c>
      <c r="C87" s="181" t="s">
        <v>387</v>
      </c>
      <c r="D87" s="98" t="s">
        <v>324</v>
      </c>
      <c r="E87" s="82">
        <v>1400</v>
      </c>
      <c r="F87" s="188" t="s">
        <v>24</v>
      </c>
      <c r="G87" s="90"/>
    </row>
    <row r="88" spans="1:7" ht="17.25" customHeight="1" x14ac:dyDescent="0.2">
      <c r="A88" s="146"/>
      <c r="B88" s="148"/>
      <c r="C88" s="181" t="s">
        <v>368</v>
      </c>
      <c r="D88" s="82" t="s">
        <v>157</v>
      </c>
      <c r="E88" s="82">
        <v>790</v>
      </c>
      <c r="F88" s="189"/>
      <c r="G88" s="90"/>
    </row>
    <row r="89" spans="1:7" ht="17.25" customHeight="1" x14ac:dyDescent="0.2">
      <c r="A89" s="146"/>
      <c r="B89" s="148"/>
      <c r="C89" s="181" t="s">
        <v>327</v>
      </c>
      <c r="D89" s="82" t="s">
        <v>324</v>
      </c>
      <c r="E89" s="82">
        <v>1300</v>
      </c>
      <c r="F89" s="189"/>
      <c r="G89" s="90"/>
    </row>
    <row r="90" spans="1:7" ht="17.25" customHeight="1" x14ac:dyDescent="0.2">
      <c r="A90" s="146"/>
      <c r="B90" s="148"/>
      <c r="C90" s="85" t="s">
        <v>388</v>
      </c>
      <c r="D90" s="82" t="s">
        <v>157</v>
      </c>
      <c r="E90" s="82">
        <v>110</v>
      </c>
      <c r="F90" s="189"/>
      <c r="G90" s="90"/>
    </row>
    <row r="91" spans="1:7" ht="17.25" customHeight="1" x14ac:dyDescent="0.2">
      <c r="A91" s="146"/>
      <c r="B91" s="148"/>
      <c r="C91" s="85" t="s">
        <v>386</v>
      </c>
      <c r="D91" s="82" t="s">
        <v>172</v>
      </c>
      <c r="E91" s="82">
        <v>19</v>
      </c>
      <c r="F91" s="189"/>
      <c r="G91" s="90"/>
    </row>
    <row r="92" spans="1:7" ht="17.25" customHeight="1" x14ac:dyDescent="0.2">
      <c r="A92" s="146"/>
      <c r="B92" s="148"/>
      <c r="C92" s="85" t="s">
        <v>373</v>
      </c>
      <c r="D92" s="82" t="s">
        <v>172</v>
      </c>
      <c r="E92" s="82">
        <v>2</v>
      </c>
      <c r="F92" s="189"/>
      <c r="G92" s="90"/>
    </row>
    <row r="93" spans="1:7" ht="17.25" customHeight="1" x14ac:dyDescent="0.2">
      <c r="A93" s="161"/>
      <c r="B93" s="180"/>
      <c r="C93" s="85" t="s">
        <v>380</v>
      </c>
      <c r="D93" s="82" t="s">
        <v>172</v>
      </c>
      <c r="E93" s="82">
        <v>8</v>
      </c>
      <c r="F93" s="190"/>
      <c r="G93" s="90"/>
    </row>
    <row r="94" spans="1:7" ht="17.25" customHeight="1" x14ac:dyDescent="0.2">
      <c r="A94" s="100"/>
      <c r="B94" s="182"/>
      <c r="C94" s="182"/>
      <c r="D94" s="174"/>
      <c r="E94" s="174"/>
      <c r="F94" s="174"/>
      <c r="G94" s="90"/>
    </row>
    <row r="95" spans="1:7" ht="17.25" customHeight="1" x14ac:dyDescent="0.2">
      <c r="A95" s="145" t="s">
        <v>105</v>
      </c>
      <c r="B95" s="147" t="s">
        <v>356</v>
      </c>
      <c r="C95" s="85" t="s">
        <v>336</v>
      </c>
      <c r="D95" s="82" t="s">
        <v>324</v>
      </c>
      <c r="E95" s="99">
        <v>600</v>
      </c>
      <c r="F95" s="188" t="s">
        <v>24</v>
      </c>
      <c r="G95" s="90"/>
    </row>
    <row r="96" spans="1:7" ht="17.25" customHeight="1" x14ac:dyDescent="0.2">
      <c r="A96" s="183"/>
      <c r="B96" s="148"/>
      <c r="C96" s="89" t="s">
        <v>368</v>
      </c>
      <c r="D96" s="82" t="s">
        <v>157</v>
      </c>
      <c r="E96" s="99">
        <v>190</v>
      </c>
      <c r="F96" s="189"/>
      <c r="G96" s="90"/>
    </row>
    <row r="97" spans="1:7" ht="17.25" customHeight="1" x14ac:dyDescent="0.2">
      <c r="A97" s="183"/>
      <c r="B97" s="148"/>
      <c r="C97" s="89" t="s">
        <v>377</v>
      </c>
      <c r="D97" s="82" t="s">
        <v>172</v>
      </c>
      <c r="E97" s="99">
        <v>20</v>
      </c>
      <c r="F97" s="189"/>
      <c r="G97" s="90"/>
    </row>
    <row r="98" spans="1:7" ht="17.25" customHeight="1" x14ac:dyDescent="0.2">
      <c r="A98" s="183"/>
      <c r="B98" s="148"/>
      <c r="C98" s="89" t="s">
        <v>378</v>
      </c>
      <c r="D98" s="82" t="s">
        <v>172</v>
      </c>
      <c r="E98" s="99">
        <v>1</v>
      </c>
      <c r="F98" s="189"/>
      <c r="G98" s="90"/>
    </row>
    <row r="99" spans="1:7" ht="17.25" customHeight="1" x14ac:dyDescent="0.2">
      <c r="A99" s="183"/>
      <c r="B99" s="148"/>
      <c r="C99" s="89" t="s">
        <v>379</v>
      </c>
      <c r="D99" s="82" t="s">
        <v>172</v>
      </c>
      <c r="E99" s="99">
        <v>2</v>
      </c>
      <c r="F99" s="189"/>
      <c r="G99" s="90"/>
    </row>
    <row r="100" spans="1:7" ht="17.25" customHeight="1" x14ac:dyDescent="0.2">
      <c r="A100" s="183"/>
      <c r="B100" s="148"/>
      <c r="C100" s="89" t="s">
        <v>380</v>
      </c>
      <c r="D100" s="82" t="s">
        <v>172</v>
      </c>
      <c r="E100" s="99">
        <v>8</v>
      </c>
      <c r="F100" s="189"/>
      <c r="G100" s="90"/>
    </row>
    <row r="101" spans="1:7" ht="17.25" customHeight="1" x14ac:dyDescent="0.2">
      <c r="A101" s="183"/>
      <c r="B101" s="148"/>
      <c r="C101" s="89" t="s">
        <v>327</v>
      </c>
      <c r="D101" s="82" t="s">
        <v>324</v>
      </c>
      <c r="E101" s="99">
        <v>1000</v>
      </c>
      <c r="F101" s="189"/>
      <c r="G101" s="90"/>
    </row>
    <row r="102" spans="1:7" ht="17.25" customHeight="1" x14ac:dyDescent="0.2">
      <c r="A102" s="183"/>
      <c r="B102" s="148"/>
      <c r="C102" s="89" t="s">
        <v>381</v>
      </c>
      <c r="D102" s="82" t="s">
        <v>157</v>
      </c>
      <c r="E102" s="99">
        <v>270</v>
      </c>
      <c r="F102" s="189"/>
      <c r="G102" s="90"/>
    </row>
    <row r="103" spans="1:7" ht="17.25" customHeight="1" x14ac:dyDescent="0.2">
      <c r="A103" s="158"/>
      <c r="B103" s="180"/>
      <c r="C103" s="85" t="s">
        <v>342</v>
      </c>
      <c r="D103" s="82" t="s">
        <v>172</v>
      </c>
      <c r="E103" s="99">
        <v>20</v>
      </c>
      <c r="F103" s="190"/>
      <c r="G103" s="90"/>
    </row>
    <row r="104" spans="1:7" ht="13.5" customHeight="1" x14ac:dyDescent="0.2">
      <c r="A104" s="105"/>
      <c r="B104" s="172"/>
      <c r="C104" s="173"/>
      <c r="D104" s="174"/>
      <c r="E104" s="174"/>
      <c r="F104" s="175"/>
    </row>
    <row r="105" spans="1:7" s="93" customFormat="1" ht="262.5" x14ac:dyDescent="0.25">
      <c r="A105" s="92" t="s">
        <v>107</v>
      </c>
      <c r="B105" s="164" t="s">
        <v>392</v>
      </c>
      <c r="C105" s="163" t="s">
        <v>389</v>
      </c>
      <c r="D105" s="165" t="s">
        <v>325</v>
      </c>
      <c r="E105" s="165">
        <v>150</v>
      </c>
      <c r="F105" s="166" t="s">
        <v>24</v>
      </c>
    </row>
    <row r="106" spans="1:7" s="93" customFormat="1" ht="54.75" customHeight="1" x14ac:dyDescent="0.25">
      <c r="A106" s="157" t="s">
        <v>399</v>
      </c>
      <c r="B106" s="184"/>
      <c r="C106" s="184"/>
      <c r="D106" s="184"/>
      <c r="E106" s="184"/>
      <c r="F106" s="185"/>
    </row>
    <row r="107" spans="1:7" ht="37.5" customHeight="1" x14ac:dyDescent="0.2">
      <c r="A107" s="177" t="s">
        <v>117</v>
      </c>
      <c r="B107" s="89" t="s">
        <v>231</v>
      </c>
      <c r="C107" s="91" t="s">
        <v>328</v>
      </c>
      <c r="D107" s="174"/>
      <c r="E107" s="174"/>
      <c r="F107" s="175"/>
    </row>
    <row r="108" spans="1:7" s="93" customFormat="1" ht="15.75" customHeight="1" x14ac:dyDescent="0.25">
      <c r="A108" s="171" t="s">
        <v>391</v>
      </c>
      <c r="B108" s="176"/>
      <c r="C108" s="176"/>
      <c r="D108" s="176"/>
      <c r="E108" s="176"/>
      <c r="F108" s="170"/>
    </row>
    <row r="109" spans="1:7" x14ac:dyDescent="0.2">
      <c r="C109" s="102"/>
    </row>
  </sheetData>
  <sheetProtection selectLockedCells="1" selectUnlockedCells="1"/>
  <mergeCells count="76">
    <mergeCell ref="F7:F9"/>
    <mergeCell ref="F11:F15"/>
    <mergeCell ref="F17:F18"/>
    <mergeCell ref="F20:F29"/>
    <mergeCell ref="F31:F32"/>
    <mergeCell ref="F36:F37"/>
    <mergeCell ref="F39:F44"/>
    <mergeCell ref="F46:F47"/>
    <mergeCell ref="F48:F50"/>
    <mergeCell ref="A108:F108"/>
    <mergeCell ref="A67:C67"/>
    <mergeCell ref="A65:C65"/>
    <mergeCell ref="A38:C38"/>
    <mergeCell ref="A33:C33"/>
    <mergeCell ref="A106:F106"/>
    <mergeCell ref="B95:B103"/>
    <mergeCell ref="A95:A103"/>
    <mergeCell ref="F52:F53"/>
    <mergeCell ref="F63:F64"/>
    <mergeCell ref="F57:F61"/>
    <mergeCell ref="F74:F75"/>
    <mergeCell ref="F78:F85"/>
    <mergeCell ref="F87:F93"/>
    <mergeCell ref="F95:F103"/>
    <mergeCell ref="A1:F1"/>
    <mergeCell ref="A2:A4"/>
    <mergeCell ref="B2:B4"/>
    <mergeCell ref="C2:C4"/>
    <mergeCell ref="D2:E2"/>
    <mergeCell ref="F2:F4"/>
    <mergeCell ref="D3:D4"/>
    <mergeCell ref="E3:E4"/>
    <mergeCell ref="A5:F5"/>
    <mergeCell ref="A7:A9"/>
    <mergeCell ref="A16:C16"/>
    <mergeCell ref="A17:A18"/>
    <mergeCell ref="B17:B18"/>
    <mergeCell ref="A19:C19"/>
    <mergeCell ref="B7:B9"/>
    <mergeCell ref="A10:C10"/>
    <mergeCell ref="A11:A15"/>
    <mergeCell ref="B11:B15"/>
    <mergeCell ref="A77:F77"/>
    <mergeCell ref="A87:A93"/>
    <mergeCell ref="B87:B93"/>
    <mergeCell ref="A20:A29"/>
    <mergeCell ref="B20:B29"/>
    <mergeCell ref="A30:C30"/>
    <mergeCell ref="A31:A32"/>
    <mergeCell ref="B31:B32"/>
    <mergeCell ref="A76:C76"/>
    <mergeCell ref="A74:A75"/>
    <mergeCell ref="B74:B75"/>
    <mergeCell ref="A78:A85"/>
    <mergeCell ref="B78:B85"/>
    <mergeCell ref="A35:C35"/>
    <mergeCell ref="A36:A37"/>
    <mergeCell ref="B36:B37"/>
    <mergeCell ref="A54:C54"/>
    <mergeCell ref="A62:C62"/>
    <mergeCell ref="A63:A64"/>
    <mergeCell ref="B63:B64"/>
    <mergeCell ref="A39:A44"/>
    <mergeCell ref="B39:B44"/>
    <mergeCell ref="A45:C45"/>
    <mergeCell ref="A47:C47"/>
    <mergeCell ref="A48:A50"/>
    <mergeCell ref="B48:B50"/>
    <mergeCell ref="A51:C51"/>
    <mergeCell ref="A52:A53"/>
    <mergeCell ref="B52:B53"/>
    <mergeCell ref="A56:C56"/>
    <mergeCell ref="B57:B61"/>
    <mergeCell ref="A73:C73"/>
    <mergeCell ref="A69:C69"/>
    <mergeCell ref="A71:C71"/>
  </mergeCells>
  <printOptions horizontalCentered="1" verticalCentered="1"/>
  <pageMargins left="0.70833333333333337" right="0.11805555555555555" top="0.19652777777777777" bottom="0.35416666666666669" header="0.51180555555555551" footer="0.51180555555555551"/>
  <pageSetup paperSize="9" firstPageNumber="0" fitToHeight="0" orientation="landscape" r:id="rId1"/>
  <headerFooter alignWithMargins="0"/>
  <rowBreaks count="5" manualBreakCount="5">
    <brk id="19" max="8" man="1"/>
    <brk id="37" max="8" man="1"/>
    <brk id="56" max="5" man="1"/>
    <brk id="73" max="5" man="1"/>
    <brk id="9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35597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вариант2</vt:lpstr>
      <vt:lpstr>__xlnm_Print_Area</vt:lpstr>
      <vt:lpstr>вариант2!Область_печати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Надежда</cp:lastModifiedBy>
  <cp:revision>22</cp:revision>
  <cp:lastPrinted>2018-01-29T12:32:01Z</cp:lastPrinted>
  <dcterms:created xsi:type="dcterms:W3CDTF">2010-05-27T03:20:40Z</dcterms:created>
  <dcterms:modified xsi:type="dcterms:W3CDTF">2018-01-29T12:35:01Z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